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autoCompressPictures="0" defaultThemeVersion="124226"/>
  <mc:AlternateContent xmlns:mc="http://schemas.openxmlformats.org/markup-compatibility/2006">
    <mc:Choice Requires="x15">
      <x15ac:absPath xmlns:x15ac="http://schemas.microsoft.com/office/spreadsheetml/2010/11/ac" url="C:\Users\Josephine M Tioseco\Desktop\EE Buildings - User Manual\"/>
    </mc:Choice>
  </mc:AlternateContent>
  <bookViews>
    <workbookView xWindow="0" yWindow="0" windowWidth="23040" windowHeight="8808" tabRatio="777"/>
  </bookViews>
  <sheets>
    <sheet name="Electrical" sheetId="1" r:id="rId1"/>
    <sheet name="LPD Calculator" sheetId="3" r:id="rId2"/>
    <sheet name="Sheet1" sheetId="2" r:id="rId3"/>
  </sheets>
  <definedNames>
    <definedName name="_Hlk74604120" localSheetId="0">Electrical!$N$7</definedName>
    <definedName name="_Hlk74695713" localSheetId="0">Electrical!$F$12</definedName>
    <definedName name="_Hlk74698092" localSheetId="0">Electrical!#REF!</definedName>
    <definedName name="_Hlk77800835" localSheetId="0">Electrical!#REF!</definedName>
    <definedName name="Complied">Sheet1!$B$2:$B$4</definedName>
    <definedName name="Provided">Sheet1!$D$2:$D$3</definedName>
    <definedName name="Required">Sheet1!$A$2:$A$4</definedName>
    <definedName name="Use">Sheet1!$E$2:$E$12</definedName>
    <definedName name="YesNo">Sheet1!$C$2:$C$3</definedName>
  </definedNames>
  <calcPr calcId="181029" concurrentCalc="0"/>
  <extLst>
    <ext xmlns:mx="http://schemas.microsoft.com/office/mac/excel/2008/main" uri="{7523E5D3-25F3-A5E0-1632-64F254C22452}">
      <mx:ArchID Flags="2"/>
    </ext>
  </extLst>
</workbook>
</file>

<file path=xl/calcChain.xml><?xml version="1.0" encoding="utf-8"?>
<calcChain xmlns="http://schemas.openxmlformats.org/spreadsheetml/2006/main">
  <c r="N15" i="1" l="1"/>
  <c r="I116" i="3"/>
  <c r="I115" i="3"/>
  <c r="I114" i="3"/>
  <c r="I113" i="3"/>
  <c r="I112" i="3"/>
  <c r="I111" i="3"/>
  <c r="I110" i="3"/>
  <c r="I109" i="3"/>
  <c r="I108" i="3"/>
  <c r="I107" i="3"/>
  <c r="I106" i="3"/>
  <c r="I105" i="3"/>
  <c r="I104" i="3"/>
  <c r="I103" i="3"/>
  <c r="I102" i="3"/>
  <c r="I101" i="3"/>
  <c r="I100" i="3"/>
  <c r="I99" i="3"/>
  <c r="I98" i="3"/>
  <c r="I97" i="3"/>
  <c r="I96" i="3"/>
  <c r="I95" i="3"/>
  <c r="I94" i="3"/>
  <c r="I93" i="3"/>
  <c r="I92" i="3"/>
  <c r="I91" i="3"/>
  <c r="I90" i="3"/>
  <c r="I89" i="3"/>
  <c r="I88" i="3"/>
  <c r="I87" i="3"/>
  <c r="I86" i="3"/>
  <c r="I85" i="3"/>
  <c r="I84" i="3"/>
  <c r="I83" i="3"/>
  <c r="I82" i="3"/>
  <c r="I81" i="3"/>
  <c r="I80" i="3"/>
  <c r="I79" i="3"/>
  <c r="I78" i="3"/>
  <c r="I77" i="3"/>
  <c r="I76" i="3"/>
  <c r="I75" i="3"/>
  <c r="I74" i="3"/>
  <c r="I73" i="3"/>
  <c r="I72" i="3"/>
  <c r="I71" i="3"/>
  <c r="I70" i="3"/>
  <c r="I69" i="3"/>
  <c r="I68" i="3"/>
  <c r="I67" i="3"/>
  <c r="I66" i="3"/>
  <c r="I65" i="3"/>
  <c r="I64" i="3"/>
  <c r="I63" i="3"/>
  <c r="I62" i="3"/>
  <c r="I61" i="3"/>
  <c r="I60" i="3"/>
  <c r="I59" i="3"/>
  <c r="I58" i="3"/>
  <c r="I57" i="3"/>
  <c r="I56" i="3"/>
  <c r="I55" i="3"/>
  <c r="I54" i="3"/>
  <c r="I53" i="3"/>
  <c r="I52" i="3"/>
  <c r="I51" i="3"/>
  <c r="I50" i="3"/>
  <c r="I49" i="3"/>
  <c r="I48" i="3"/>
  <c r="I47" i="3"/>
  <c r="I46" i="3"/>
  <c r="I45" i="3"/>
  <c r="I44" i="3"/>
  <c r="I43" i="3"/>
  <c r="I42" i="3"/>
  <c r="I41" i="3"/>
  <c r="I40" i="3"/>
  <c r="I39" i="3"/>
  <c r="I38" i="3"/>
  <c r="I37" i="3"/>
  <c r="I36" i="3"/>
  <c r="I35" i="3"/>
  <c r="I34" i="3"/>
  <c r="I33" i="3"/>
  <c r="I32" i="3"/>
  <c r="I31" i="3"/>
  <c r="I30" i="3"/>
  <c r="I29" i="3"/>
  <c r="I28" i="3"/>
  <c r="I27" i="3"/>
  <c r="I26" i="3"/>
  <c r="I25" i="3"/>
  <c r="I24" i="3"/>
  <c r="I23" i="3"/>
  <c r="I22" i="3"/>
  <c r="I21" i="3"/>
  <c r="I20" i="3"/>
  <c r="I19" i="3"/>
  <c r="I18" i="3"/>
  <c r="I17" i="3"/>
  <c r="H116" i="3"/>
  <c r="H115" i="3"/>
  <c r="H114" i="3"/>
  <c r="H113" i="3"/>
  <c r="H112" i="3"/>
  <c r="H111" i="3"/>
  <c r="H110" i="3"/>
  <c r="H109" i="3"/>
  <c r="H108" i="3"/>
  <c r="H107" i="3"/>
  <c r="H106" i="3"/>
  <c r="H105" i="3"/>
  <c r="H104" i="3"/>
  <c r="H103" i="3"/>
  <c r="H102" i="3"/>
  <c r="H101" i="3"/>
  <c r="H100" i="3"/>
  <c r="H99" i="3"/>
  <c r="H98" i="3"/>
  <c r="H97" i="3"/>
  <c r="H96" i="3"/>
  <c r="H95" i="3"/>
  <c r="H94" i="3"/>
  <c r="H93" i="3"/>
  <c r="H92" i="3"/>
  <c r="H91" i="3"/>
  <c r="H90" i="3"/>
  <c r="H89" i="3"/>
  <c r="H88" i="3"/>
  <c r="H87" i="3"/>
  <c r="H86" i="3"/>
  <c r="H85" i="3"/>
  <c r="H84" i="3"/>
  <c r="H83" i="3"/>
  <c r="H82" i="3"/>
  <c r="H81" i="3"/>
  <c r="H80" i="3"/>
  <c r="H79" i="3"/>
  <c r="H78" i="3"/>
  <c r="H77" i="3"/>
  <c r="H76" i="3"/>
  <c r="H75" i="3"/>
  <c r="H74" i="3"/>
  <c r="H73" i="3"/>
  <c r="H72" i="3"/>
  <c r="H71" i="3"/>
  <c r="H70" i="3"/>
  <c r="H69" i="3"/>
  <c r="H68" i="3"/>
  <c r="H67" i="3"/>
  <c r="H66" i="3"/>
  <c r="H65" i="3"/>
  <c r="H64" i="3"/>
  <c r="H63" i="3"/>
  <c r="H62" i="3"/>
  <c r="H61" i="3"/>
  <c r="H60" i="3"/>
  <c r="H59" i="3"/>
  <c r="H58" i="3"/>
  <c r="H57" i="3"/>
  <c r="H56" i="3"/>
  <c r="H55" i="3"/>
  <c r="H54" i="3"/>
  <c r="H53" i="3"/>
  <c r="H52" i="3"/>
  <c r="H51" i="3"/>
  <c r="H50" i="3"/>
  <c r="H49" i="3"/>
  <c r="H48" i="3"/>
  <c r="H47" i="3"/>
  <c r="H46" i="3"/>
  <c r="H45" i="3"/>
  <c r="H44" i="3"/>
  <c r="H43" i="3"/>
  <c r="H42" i="3"/>
  <c r="H41" i="3"/>
  <c r="H40" i="3"/>
  <c r="H39" i="3"/>
  <c r="H38" i="3"/>
  <c r="H37" i="3"/>
  <c r="H36" i="3"/>
  <c r="H35" i="3"/>
  <c r="H34" i="3"/>
  <c r="H33" i="3"/>
  <c r="H32" i="3"/>
  <c r="H31" i="3"/>
  <c r="H30" i="3"/>
  <c r="H29" i="3"/>
  <c r="H28" i="3"/>
  <c r="H27" i="3"/>
  <c r="H26" i="3"/>
  <c r="H25" i="3"/>
  <c r="H24" i="3"/>
  <c r="H23" i="3"/>
  <c r="H22" i="3"/>
  <c r="H21" i="3"/>
  <c r="H20" i="3"/>
  <c r="H19" i="3"/>
  <c r="H18" i="3"/>
  <c r="H17" i="3"/>
  <c r="G116" i="3"/>
  <c r="G115" i="3"/>
  <c r="G114" i="3"/>
  <c r="G113" i="3"/>
  <c r="G112" i="3"/>
  <c r="G111" i="3"/>
  <c r="G110" i="3"/>
  <c r="G109" i="3"/>
  <c r="G108" i="3"/>
  <c r="G107" i="3"/>
  <c r="G106" i="3"/>
  <c r="G105" i="3"/>
  <c r="G104" i="3"/>
  <c r="G103" i="3"/>
  <c r="G102" i="3"/>
  <c r="G101" i="3"/>
  <c r="G100" i="3"/>
  <c r="G99" i="3"/>
  <c r="G98" i="3"/>
  <c r="G97" i="3"/>
  <c r="G96" i="3"/>
  <c r="G95" i="3"/>
  <c r="G94" i="3"/>
  <c r="G93" i="3"/>
  <c r="G92" i="3"/>
  <c r="G91" i="3"/>
  <c r="G90" i="3"/>
  <c r="G89" i="3"/>
  <c r="G88" i="3"/>
  <c r="G87" i="3"/>
  <c r="G86" i="3"/>
  <c r="G85" i="3"/>
  <c r="G84" i="3"/>
  <c r="G83" i="3"/>
  <c r="G82" i="3"/>
  <c r="G81" i="3"/>
  <c r="G80" i="3"/>
  <c r="G79" i="3"/>
  <c r="G78" i="3"/>
  <c r="G77" i="3"/>
  <c r="G76" i="3"/>
  <c r="G75" i="3"/>
  <c r="G74" i="3"/>
  <c r="G73" i="3"/>
  <c r="G72" i="3"/>
  <c r="G71" i="3"/>
  <c r="G70" i="3"/>
  <c r="G69" i="3"/>
  <c r="G68" i="3"/>
  <c r="G67" i="3"/>
  <c r="G66" i="3"/>
  <c r="G65" i="3"/>
  <c r="G64" i="3"/>
  <c r="G63" i="3"/>
  <c r="G62" i="3"/>
  <c r="G61" i="3"/>
  <c r="G60" i="3"/>
  <c r="G59" i="3"/>
  <c r="G58" i="3"/>
  <c r="G57" i="3"/>
  <c r="G56" i="3"/>
  <c r="G55" i="3"/>
  <c r="G54" i="3"/>
  <c r="G53" i="3"/>
  <c r="G52" i="3"/>
  <c r="G51" i="3"/>
  <c r="G50" i="3"/>
  <c r="G49" i="3"/>
  <c r="G48" i="3"/>
  <c r="G47" i="3"/>
  <c r="G46" i="3"/>
  <c r="G45" i="3"/>
  <c r="G44" i="3"/>
  <c r="G43" i="3"/>
  <c r="G42" i="3"/>
  <c r="G41" i="3"/>
  <c r="G40" i="3"/>
  <c r="G39" i="3"/>
  <c r="G38" i="3"/>
  <c r="G37" i="3"/>
  <c r="G36" i="3"/>
  <c r="G35" i="3"/>
  <c r="G34" i="3"/>
  <c r="G33" i="3"/>
  <c r="G32" i="3"/>
  <c r="G31" i="3"/>
  <c r="G30" i="3"/>
  <c r="G29" i="3"/>
  <c r="G28" i="3"/>
  <c r="G27" i="3"/>
  <c r="G26" i="3"/>
  <c r="G25" i="3"/>
  <c r="G24" i="3"/>
  <c r="G23" i="3"/>
  <c r="G22" i="3"/>
  <c r="G21" i="3"/>
  <c r="G20" i="3"/>
  <c r="G19" i="3"/>
  <c r="G18" i="3"/>
  <c r="G17" i="3"/>
  <c r="D116" i="3"/>
  <c r="D115" i="3"/>
  <c r="D114" i="3"/>
  <c r="D113" i="3"/>
  <c r="D112" i="3"/>
  <c r="D111" i="3"/>
  <c r="D110" i="3"/>
  <c r="D109" i="3"/>
  <c r="D108" i="3"/>
  <c r="D107" i="3"/>
  <c r="D106" i="3"/>
  <c r="D105" i="3"/>
  <c r="D104" i="3"/>
  <c r="D103" i="3"/>
  <c r="D102" i="3"/>
  <c r="D101" i="3"/>
  <c r="D100" i="3"/>
  <c r="D99" i="3"/>
  <c r="D98" i="3"/>
  <c r="D97" i="3"/>
  <c r="D96" i="3"/>
  <c r="D95" i="3"/>
  <c r="D94" i="3"/>
  <c r="D93" i="3"/>
  <c r="D92" i="3"/>
  <c r="D91" i="3"/>
  <c r="D90" i="3"/>
  <c r="D89" i="3"/>
  <c r="D88" i="3"/>
  <c r="D87" i="3"/>
  <c r="D86" i="3"/>
  <c r="D85" i="3"/>
  <c r="D84" i="3"/>
  <c r="D83" i="3"/>
  <c r="D82" i="3"/>
  <c r="D81" i="3"/>
  <c r="D80" i="3"/>
  <c r="D79" i="3"/>
  <c r="D78" i="3"/>
  <c r="D77" i="3"/>
  <c r="D76" i="3"/>
  <c r="D75" i="3"/>
  <c r="D74" i="3"/>
  <c r="D73" i="3"/>
  <c r="D72" i="3"/>
  <c r="D71" i="3"/>
  <c r="D70" i="3"/>
  <c r="D69" i="3"/>
  <c r="D68" i="3"/>
  <c r="D67" i="3"/>
  <c r="D66" i="3"/>
  <c r="D65" i="3"/>
  <c r="D64" i="3"/>
  <c r="D63" i="3"/>
  <c r="D62" i="3"/>
  <c r="D61" i="3"/>
  <c r="D60" i="3"/>
  <c r="D59" i="3"/>
  <c r="D58" i="3"/>
  <c r="D57" i="3"/>
  <c r="D56" i="3"/>
  <c r="D55" i="3"/>
  <c r="D54" i="3"/>
  <c r="D53" i="3"/>
  <c r="D52" i="3"/>
  <c r="D51" i="3"/>
  <c r="D50" i="3"/>
  <c r="D49" i="3"/>
  <c r="D48" i="3"/>
  <c r="D47" i="3"/>
  <c r="D46" i="3"/>
  <c r="D45" i="3"/>
  <c r="D44" i="3"/>
  <c r="D43" i="3"/>
  <c r="D42" i="3"/>
  <c r="D41" i="3"/>
  <c r="D40" i="3"/>
  <c r="D39" i="3"/>
  <c r="D38" i="3"/>
  <c r="D37" i="3"/>
  <c r="D36" i="3"/>
  <c r="D35" i="3"/>
  <c r="D34" i="3"/>
  <c r="D33" i="3"/>
  <c r="D32" i="3"/>
  <c r="D31" i="3"/>
  <c r="D30" i="3"/>
  <c r="D29" i="3"/>
  <c r="D28" i="3"/>
  <c r="D27" i="3"/>
  <c r="D26" i="3"/>
  <c r="D25" i="3"/>
  <c r="D24" i="3"/>
  <c r="D23" i="3"/>
  <c r="D22" i="3"/>
  <c r="D21" i="3"/>
  <c r="D20" i="3"/>
  <c r="D19" i="3"/>
  <c r="D18" i="3"/>
  <c r="D17" i="3"/>
  <c r="E11" i="3"/>
  <c r="C11" i="3"/>
  <c r="E13" i="3"/>
  <c r="E12" i="3"/>
  <c r="E10" i="3"/>
  <c r="E9" i="3"/>
  <c r="E8" i="3"/>
  <c r="E7" i="3"/>
  <c r="E6" i="3"/>
  <c r="E5" i="3"/>
  <c r="E4" i="3"/>
  <c r="E3" i="3"/>
  <c r="C13" i="3"/>
  <c r="F13" i="3"/>
  <c r="E50" i="1"/>
  <c r="C12" i="3"/>
  <c r="F12" i="3"/>
  <c r="E49" i="1"/>
  <c r="C10" i="3"/>
  <c r="F10" i="3"/>
  <c r="E52" i="1"/>
  <c r="C9" i="3"/>
  <c r="F9" i="3"/>
  <c r="E51" i="1"/>
  <c r="C8" i="3"/>
  <c r="F8" i="3"/>
  <c r="E46" i="1"/>
  <c r="C6" i="3"/>
  <c r="F6" i="3"/>
  <c r="E45" i="1"/>
  <c r="C5" i="3"/>
  <c r="F5" i="3"/>
  <c r="E44" i="1"/>
  <c r="C4" i="3"/>
  <c r="F4" i="3"/>
  <c r="E43" i="1"/>
  <c r="C3" i="3"/>
  <c r="F3" i="3"/>
  <c r="E42" i="1"/>
  <c r="C7" i="3"/>
  <c r="F7" i="3"/>
  <c r="F11" i="3"/>
  <c r="E48" i="1"/>
  <c r="E47" i="1"/>
  <c r="F116" i="3"/>
  <c r="J116" i="3"/>
  <c r="F115" i="3"/>
  <c r="J115" i="3"/>
  <c r="F114" i="3"/>
  <c r="J114" i="3"/>
  <c r="F113" i="3"/>
  <c r="J113" i="3"/>
  <c r="F112" i="3"/>
  <c r="J112" i="3"/>
  <c r="F111" i="3"/>
  <c r="J111" i="3"/>
  <c r="F110" i="3"/>
  <c r="J110" i="3"/>
  <c r="F109" i="3"/>
  <c r="J109" i="3"/>
  <c r="F108" i="3"/>
  <c r="J108" i="3"/>
  <c r="F107" i="3"/>
  <c r="J107" i="3"/>
  <c r="F106" i="3"/>
  <c r="J106" i="3"/>
  <c r="F105" i="3"/>
  <c r="J105" i="3"/>
  <c r="F104" i="3"/>
  <c r="J104" i="3"/>
  <c r="F103" i="3"/>
  <c r="J103" i="3"/>
  <c r="F102" i="3"/>
  <c r="J102" i="3"/>
  <c r="F101" i="3"/>
  <c r="J101" i="3"/>
  <c r="F100" i="3"/>
  <c r="J100" i="3"/>
  <c r="F99" i="3"/>
  <c r="J99" i="3"/>
  <c r="F98" i="3"/>
  <c r="J98" i="3"/>
  <c r="F97" i="3"/>
  <c r="J97" i="3"/>
  <c r="F96" i="3"/>
  <c r="J96" i="3"/>
  <c r="F95" i="3"/>
  <c r="J95" i="3"/>
  <c r="F94" i="3"/>
  <c r="J94" i="3"/>
  <c r="F93" i="3"/>
  <c r="J93" i="3"/>
  <c r="F92" i="3"/>
  <c r="J92" i="3"/>
  <c r="F91" i="3"/>
  <c r="J91" i="3"/>
  <c r="F90" i="3"/>
  <c r="J90" i="3"/>
  <c r="F89" i="3"/>
  <c r="J89" i="3"/>
  <c r="F88" i="3"/>
  <c r="J88" i="3"/>
  <c r="F87" i="3"/>
  <c r="J87" i="3"/>
  <c r="F86" i="3"/>
  <c r="J86" i="3"/>
  <c r="F85" i="3"/>
  <c r="J85" i="3"/>
  <c r="F84" i="3"/>
  <c r="J84" i="3"/>
  <c r="F83" i="3"/>
  <c r="J83" i="3"/>
  <c r="F82" i="3"/>
  <c r="J82" i="3"/>
  <c r="F81" i="3"/>
  <c r="J81" i="3"/>
  <c r="F80" i="3"/>
  <c r="J80" i="3"/>
  <c r="F79" i="3"/>
  <c r="J79" i="3"/>
  <c r="F78" i="3"/>
  <c r="J78" i="3"/>
  <c r="F77" i="3"/>
  <c r="J77" i="3"/>
  <c r="F76" i="3"/>
  <c r="J76" i="3"/>
  <c r="F75" i="3"/>
  <c r="J75" i="3"/>
  <c r="F74" i="3"/>
  <c r="J74" i="3"/>
  <c r="F73" i="3"/>
  <c r="J73" i="3"/>
  <c r="F72" i="3"/>
  <c r="J72" i="3"/>
  <c r="F71" i="3"/>
  <c r="J71" i="3"/>
  <c r="F70" i="3"/>
  <c r="J70" i="3"/>
  <c r="F69" i="3"/>
  <c r="J69" i="3"/>
  <c r="F68" i="3"/>
  <c r="J68" i="3"/>
  <c r="F67" i="3"/>
  <c r="J67" i="3"/>
  <c r="F66" i="3"/>
  <c r="J66" i="3"/>
  <c r="F65" i="3"/>
  <c r="J65" i="3"/>
  <c r="F64" i="3"/>
  <c r="J64" i="3"/>
  <c r="F63" i="3"/>
  <c r="J63" i="3"/>
  <c r="F62" i="3"/>
  <c r="J62" i="3"/>
  <c r="F61" i="3"/>
  <c r="J61" i="3"/>
  <c r="F60" i="3"/>
  <c r="J60" i="3"/>
  <c r="F59" i="3"/>
  <c r="J59" i="3"/>
  <c r="F58" i="3"/>
  <c r="J58" i="3"/>
  <c r="F57" i="3"/>
  <c r="J57" i="3"/>
  <c r="F56" i="3"/>
  <c r="J56" i="3"/>
  <c r="F55" i="3"/>
  <c r="J55" i="3"/>
  <c r="F54" i="3"/>
  <c r="J54" i="3"/>
  <c r="F53" i="3"/>
  <c r="J53" i="3"/>
  <c r="F52" i="3"/>
  <c r="J52" i="3"/>
  <c r="F51" i="3"/>
  <c r="J51" i="3"/>
  <c r="F50" i="3"/>
  <c r="J50" i="3"/>
  <c r="F49" i="3"/>
  <c r="J49" i="3"/>
  <c r="F48" i="3"/>
  <c r="J48" i="3"/>
  <c r="F47" i="3"/>
  <c r="J47" i="3"/>
  <c r="F46" i="3"/>
  <c r="J46" i="3"/>
  <c r="F45" i="3"/>
  <c r="J45" i="3"/>
  <c r="F44" i="3"/>
  <c r="J44" i="3"/>
  <c r="F43" i="3"/>
  <c r="J43" i="3"/>
  <c r="F42" i="3"/>
  <c r="J42" i="3"/>
  <c r="F41" i="3"/>
  <c r="J41" i="3"/>
  <c r="F40" i="3"/>
  <c r="J40" i="3"/>
  <c r="F39" i="3"/>
  <c r="J39" i="3"/>
  <c r="F38" i="3"/>
  <c r="J38" i="3"/>
  <c r="F37" i="3"/>
  <c r="J37" i="3"/>
  <c r="F36" i="3"/>
  <c r="J36" i="3"/>
  <c r="F35" i="3"/>
  <c r="J35" i="3"/>
  <c r="F34" i="3"/>
  <c r="J34" i="3"/>
  <c r="F33" i="3"/>
  <c r="J33" i="3"/>
  <c r="F32" i="3"/>
  <c r="J32" i="3"/>
  <c r="F31" i="3"/>
  <c r="J31" i="3"/>
  <c r="F30" i="3"/>
  <c r="J30" i="3"/>
  <c r="F29" i="3"/>
  <c r="J29" i="3"/>
  <c r="F28" i="3"/>
  <c r="J28" i="3"/>
  <c r="F27" i="3"/>
  <c r="J27" i="3"/>
  <c r="F26" i="3"/>
  <c r="J26" i="3"/>
  <c r="F25" i="3"/>
  <c r="J25" i="3"/>
  <c r="F24" i="3"/>
  <c r="J24" i="3"/>
  <c r="F23" i="3"/>
  <c r="J23" i="3"/>
  <c r="F22" i="3"/>
  <c r="J22" i="3"/>
  <c r="F21" i="3"/>
  <c r="J21" i="3"/>
  <c r="F20" i="3"/>
  <c r="J20" i="3"/>
  <c r="F19" i="3"/>
  <c r="J19" i="3"/>
  <c r="F18" i="3"/>
  <c r="J18" i="3"/>
  <c r="F17" i="3"/>
  <c r="J17" i="3"/>
  <c r="J16" i="3"/>
  <c r="J15" i="3"/>
</calcChain>
</file>

<file path=xl/sharedStrings.xml><?xml version="1.0" encoding="utf-8"?>
<sst xmlns="http://schemas.openxmlformats.org/spreadsheetml/2006/main" count="754" uniqueCount="300">
  <si>
    <t>Design Compliance</t>
  </si>
  <si>
    <t>Remarks</t>
  </si>
  <si>
    <t>Item</t>
  </si>
  <si>
    <t>ENERGY EFFICIENCY</t>
  </si>
  <si>
    <t>VERIFIED BY</t>
  </si>
  <si>
    <t>DECLARED BY</t>
  </si>
  <si>
    <t>(Name of Design Professional)</t>
  </si>
  <si>
    <t>(Name of LGU OBO Checker)</t>
  </si>
  <si>
    <t>Signature</t>
  </si>
  <si>
    <t>(Name of In-charge of Construction)</t>
  </si>
  <si>
    <t>Occupancy Sensors</t>
  </si>
  <si>
    <t>Design Value</t>
  </si>
  <si>
    <t>Yes/No</t>
  </si>
  <si>
    <t>Applicability</t>
  </si>
  <si>
    <t>Documentation needed</t>
  </si>
  <si>
    <t>Developer</t>
  </si>
  <si>
    <t>Regulator</t>
  </si>
  <si>
    <t>Applies to all building occupancies without exceptions</t>
  </si>
  <si>
    <t>a</t>
  </si>
  <si>
    <t>b</t>
  </si>
  <si>
    <t>Applies to all regularly occupied spaces of all building occupancies except building spaces where daylight access hinders intended functions</t>
  </si>
  <si>
    <t>Architectural Reflected Ceiling Plan</t>
  </si>
  <si>
    <t>Electrical lighting and switching circuitry layout</t>
  </si>
  <si>
    <t>Lighting control diagram</t>
  </si>
  <si>
    <t>Lighting Power Density (LPD)</t>
  </si>
  <si>
    <t>Building LPD within maximum LPD requirements</t>
  </si>
  <si>
    <t>LPD Calculator</t>
  </si>
  <si>
    <t>Building Lighting Power Density Table</t>
  </si>
  <si>
    <t>Architectural Reflected Ceiling Plan w/ LEGEND Box</t>
  </si>
  <si>
    <t>Electrical Lighting Layout w/ LEGEND Box</t>
  </si>
  <si>
    <t>Occupancy sensors in covered parking lighting system - at least 60% of lighting</t>
  </si>
  <si>
    <t>Electrical Lighting layout</t>
  </si>
  <si>
    <t>Occupancy Sensing System Confirmation Table</t>
  </si>
  <si>
    <t>Mechanical Equipment Schedule</t>
  </si>
  <si>
    <t>Transformers</t>
  </si>
  <si>
    <t>Electrical Power Single Line Diagram</t>
  </si>
  <si>
    <t>Electrical Power Distribution Layout</t>
  </si>
  <si>
    <t>Residential Dwelling</t>
  </si>
  <si>
    <t>Hotel/Resort</t>
  </si>
  <si>
    <t>Educational: School</t>
  </si>
  <si>
    <t>Institutional: Hospital</t>
  </si>
  <si>
    <t>Business: Office</t>
  </si>
  <si>
    <t>Covered Parking</t>
  </si>
  <si>
    <t>Open Parking</t>
  </si>
  <si>
    <t>a.1</t>
  </si>
  <si>
    <t>a.2</t>
  </si>
  <si>
    <t>a.3</t>
  </si>
  <si>
    <t>a.4</t>
  </si>
  <si>
    <t>a.5</t>
  </si>
  <si>
    <t>a.6</t>
  </si>
  <si>
    <t>a.7</t>
  </si>
  <si>
    <t>a.8</t>
  </si>
  <si>
    <t>a.9</t>
  </si>
  <si>
    <t>Exterior facade</t>
  </si>
  <si>
    <t>a.10</t>
  </si>
  <si>
    <t>Active entrance (pedestrian conveyance)</t>
  </si>
  <si>
    <t>Inactive entrance (normally locked/inactive)</t>
  </si>
  <si>
    <t>a.11</t>
  </si>
  <si>
    <t xml:space="preserve">Design Value    </t>
  </si>
  <si>
    <t>W/m2</t>
  </si>
  <si>
    <t>Technical specifications of light fixtures</t>
  </si>
  <si>
    <t>Required</t>
  </si>
  <si>
    <t>Complied</t>
  </si>
  <si>
    <t>YesNo</t>
  </si>
  <si>
    <t>Provided</t>
  </si>
  <si>
    <t>Yes</t>
  </si>
  <si>
    <t>Not Required</t>
  </si>
  <si>
    <t>Not Complied</t>
  </si>
  <si>
    <t>No</t>
  </si>
  <si>
    <t>Not Provided</t>
  </si>
  <si>
    <t>Exempt</t>
  </si>
  <si>
    <t>Not Applicable</t>
  </si>
  <si>
    <t xml:space="preserve">Required?          </t>
  </si>
  <si>
    <t xml:space="preserve">Complied?                     </t>
  </si>
  <si>
    <t>Document Provided?</t>
  </si>
  <si>
    <t>Design Specification Relevant</t>
  </si>
  <si>
    <t>Technical Specifications</t>
  </si>
  <si>
    <t xml:space="preserve">Required?       </t>
  </si>
  <si>
    <t>LIGHTING POWER DENSITY CALCULATOR</t>
  </si>
  <si>
    <t>Building Space</t>
  </si>
  <si>
    <t>Use</t>
  </si>
  <si>
    <t>Residential</t>
  </si>
  <si>
    <t>Hotel</t>
  </si>
  <si>
    <t>School</t>
  </si>
  <si>
    <t>Hospital</t>
  </si>
  <si>
    <t>Office</t>
  </si>
  <si>
    <t>Mercantile/Retail</t>
  </si>
  <si>
    <t>Open and Outdoor Parking</t>
  </si>
  <si>
    <t>Exterior Façade</t>
  </si>
  <si>
    <t>GB Code Required</t>
  </si>
  <si>
    <t>Designed LPD</t>
  </si>
  <si>
    <t>Unit</t>
  </si>
  <si>
    <t>Active Entrance</t>
  </si>
  <si>
    <t>Inactive entrance</t>
  </si>
  <si>
    <t xml:space="preserve">W/m </t>
  </si>
  <si>
    <t>W/m</t>
  </si>
  <si>
    <t>LPD</t>
  </si>
  <si>
    <t>m2</t>
  </si>
  <si>
    <t>m</t>
  </si>
  <si>
    <t xml:space="preserve">m </t>
  </si>
  <si>
    <t>Designed Total
Lighting Power</t>
  </si>
  <si>
    <t>(Watts)</t>
  </si>
  <si>
    <t>Inactive Entrance</t>
  </si>
  <si>
    <t>Designed Total LPD</t>
  </si>
  <si>
    <t>Units</t>
  </si>
  <si>
    <t>Total Units</t>
  </si>
  <si>
    <t>Uses</t>
  </si>
  <si>
    <t>Delete Unused Rows</t>
  </si>
  <si>
    <r>
      <t xml:space="preserve">Designed Total 
Lighting Power
</t>
    </r>
    <r>
      <rPr>
        <sz val="11"/>
        <color theme="1"/>
        <rFont val="Calibri"/>
        <family val="2"/>
        <scheme val="minor"/>
      </rPr>
      <t>(Watts)</t>
    </r>
  </si>
  <si>
    <t>Return to Electrical GB Checklist</t>
  </si>
  <si>
    <t>Daylighting, Photoelectric Switch and/or Automatic Dimmer</t>
  </si>
  <si>
    <t xml:space="preserve">Integrated Lighting and Air Conditioning Luminaires </t>
  </si>
  <si>
    <t xml:space="preserve"> Efficient Lighting System Selection</t>
  </si>
  <si>
    <t xml:space="preserve"> Emergency Lighting </t>
  </si>
  <si>
    <t>Finishing</t>
  </si>
  <si>
    <t xml:space="preserve">Lighting Control </t>
  </si>
  <si>
    <t>Exterior Lighting</t>
  </si>
  <si>
    <t xml:space="preserve"> Lighting Control Location </t>
  </si>
  <si>
    <t>Hotel/Motel Guest Rooms</t>
  </si>
  <si>
    <t xml:space="preserve"> Display and Valance Lighting</t>
  </si>
  <si>
    <t>For buildings with centralized air conditioning equipment, consideration shall be given to integrated lighting and air conditioning systems which use luminaires with heat removal capabilities.</t>
  </si>
  <si>
    <t>The lighting system shall be designed for expected activity. The designer shall select the most efficient lamps, the proper color rendition and the desired color appearance appropriate for the type of lighting needed for the space to be lit. The most efficient combination of luminaires, lamps, and ballasts appropriate for the lighting task and for the environment shall be selected so that lamp light output is used effectively. The selected luminaire shall meet the requirements with respect to light distribution, uniformity, and glare control.</t>
  </si>
  <si>
    <t>Buildings with at least ten (10) storeys shall have at least one LED lamp in each corridor, emergency exit, and stairwell per storey. Each elevator shall also have at least one LED lamp (with light output of at least 500 lumens), which shall always be lit and designed to have a separate circuit from the usual lighting circuit, which is not controllable by a switch, and is supplied by the UPS System of the building.</t>
  </si>
  <si>
    <t>Light finishes shall be employed to attain the best overall efficiency of the entire lighting system. Dark surfaces shall be avoided because these absorb light.</t>
  </si>
  <si>
    <t>Each enclosed space or room shall be provided with at least one control point (e.g., switch) for lighting. Likewise, one lighting control point shall be provided for each task lighting. However, for enclosed areas 10 m2 or larger, the lighting design and/or control device shall be able to reduce lighting by at least 50%, while maintaining a reasonably uniform level of illuminance throughout the area, through the use of dimmers, dual switching of alternate lamps or by switching each luminaire or each lamp. When dimming control of lighting will be needed, rheostat-based dimmers shall not be used; only electronic dimmers are allowed.</t>
  </si>
  <si>
    <t>Every guest room of hotels and motels shall be equipped with a master switch, which shall be located by the main entry door and may be activated by the insertion (instantaneous) and removal (either instantaneous or with a short time delay) of the room key or any other similar control device that automatically switches on or off the master switch after detecting occupancy or non-occupancy of a room, respectively.</t>
  </si>
  <si>
    <t>For retail and wholesale stores, feature display and valance lightings shall have separately switched circuits. Each feature display lighting circuit shall be designed to have total calculated load of not more than 20 amperes. If there are more than four of these feature displays circuits, the display lighting shall be automatically controlled by a programmable timer with provisions for temporary override by store personnel.</t>
  </si>
  <si>
    <t>Technical Data Sheets (TDS) of the various sensors and controllers employed</t>
  </si>
  <si>
    <t xml:space="preserve">Air conditioning and ventilation system ceiling plan with section drawings </t>
  </si>
  <si>
    <t xml:space="preserve">Lighting product technical brochure </t>
  </si>
  <si>
    <t xml:space="preserve">UPS design circuitry drawings, calculations and technical specifications </t>
  </si>
  <si>
    <t xml:space="preserve">Minimum Efficiency Performance Requirements for Motors </t>
  </si>
  <si>
    <t xml:space="preserve">Motor Sizing </t>
  </si>
  <si>
    <t>Variable Speed/Frequency Drive Provision and Total Harmonic Distortion</t>
  </si>
  <si>
    <t>Energy Performance Requirements for Cooling Systems</t>
  </si>
  <si>
    <t>Soft Starters</t>
  </si>
  <si>
    <t>Pumps</t>
  </si>
  <si>
    <t>Overhead Water Tank/s</t>
  </si>
  <si>
    <t xml:space="preserve">Escalators and Moving Ramps/Walkways Operations and Motor Drive </t>
  </si>
  <si>
    <t>Elevator Motor Drives</t>
  </si>
  <si>
    <t xml:space="preserve">High-Capacity Escalator and Elevatora </t>
  </si>
  <si>
    <t>Elevator Lighting</t>
  </si>
  <si>
    <t xml:space="preserve">Elevator Operations </t>
  </si>
  <si>
    <t>The elevator/s shall operate in a standby mode and all lighting of the elevator car, except the emergency lighting, shall switch off when no activity has been detected for a maximum period of five (5) minutes; said duration may be adjusted, depending on the demand.</t>
  </si>
  <si>
    <t>Elevator car, including display and emergency, lighting shall use lamps with efficacies, across all fittings in the car, of at least 80 lumens/watt.</t>
  </si>
  <si>
    <t>For airports, train stations, high-rise (i.e., 10 storeys or higher) buildings and the like, with high-capacity escalators and elevators that travels long downward distances, its escalators and elevators shall have motors equipped with VSDs/VFDs coupled with line regenerative drives.</t>
  </si>
  <si>
    <t>All buildings that are required to have elevators shall be designed to have elevators run by motors coupled to a Variable Voltage and Variable Frequency (VVVF) drive.</t>
  </si>
  <si>
    <t xml:space="preserve">Escalators and moving ramps/walkways shall reduce speed when no traffic is detected for a maximum period of one and a half (1-1/2) minutes and stop or go on standby mode after five (5) minutes of no activity. </t>
  </si>
  <si>
    <t xml:space="preserve">All buildings with at least ten (10) storeys shall be provided with overhead or elevated water tank/s with a total capacity of 120% of the calculated average daily water demand of the building. </t>
  </si>
  <si>
    <t xml:space="preserve">A pump shall be properly sized for its application to attain a flow near peak efficiency maintaining a flow between 80% and 100% of the Best Efficiency Point (BEP). </t>
  </si>
  <si>
    <t xml:space="preserve">Soft starters with energy optimization shall be used in starting all simple constant speed operation application of motors. </t>
  </si>
  <si>
    <t xml:space="preserve">For cooling systems using motors, either the Energy Efficiency Factor (EEF) or the Cooling Seasonal Performance Factor (CSPF) shall be the measure of energy performance that shall apply. </t>
  </si>
  <si>
    <t xml:space="preserve">All blower, fans and pumps requiring speed control operation shall use variable speed/frequency drives. </t>
  </si>
  <si>
    <t>The type and the size of the squirrel-cage induction motor shall be selected only after an accurate determination of the starting and running requirements of the load has been made.</t>
  </si>
  <si>
    <t>The performance of a motor shall equal or exceed the nominal full load efficiency levels given in Table 42 of the DOE Building Guidelines</t>
  </si>
  <si>
    <t>All transformers that are to be part of the building’s electrical system shall have efficiencies not lower than 98%.</t>
  </si>
  <si>
    <t>The high (voltage) side of the main transformer of the building shall be connected in delta, while the low (voltage) side shall be connected in wye, with its neutral is available for grounding.</t>
  </si>
  <si>
    <t>Power Factor</t>
  </si>
  <si>
    <t xml:space="preserve">The average power factor of all the loads being served by the transformers at any time shall not be less than what is required in the latest edition of the Philippine Distribution Code (PDC). </t>
  </si>
  <si>
    <t>Transformer Loading</t>
  </si>
  <si>
    <t>Transformer load grouping schemes shall be so designed such that the main transformer/s is loaded to not less than 60% of its full load ratings, and that no-load circuits or partially loaded circuit combinations shall be minimized as much as possible.</t>
  </si>
  <si>
    <t xml:space="preserve"> Circuit Breakers and Disconnect Switches</t>
  </si>
  <si>
    <t>In compliance with the Philippine Distribution Code, disconnect switch/es and circuit breaker/s shall be provided at the primary (supply) side of the transformer to allow electrical disconnection during no load period.</t>
  </si>
  <si>
    <t>Transformer Vault/Room</t>
  </si>
  <si>
    <t>Transformers located inside a building shall have sufficient ventilation and have direct access from the road for ease of maintenance at all times. The ambient temperature within the transformer vault/room shall be controlled in such a way that it will not exceed 30oC.</t>
  </si>
  <si>
    <t>Wire/Cable Sizes</t>
  </si>
  <si>
    <t>In the calculation of the wire sizes to be used, the designer shall follow the procedure specified in the latest edition of the Philippine Electrical Code (PEC), Part I, considering the factors stated therein so as to arrive at the minimum acceptable wire size.</t>
  </si>
  <si>
    <t>THD and TDD</t>
  </si>
  <si>
    <t>The design Total Harmonic Distortion (THD) and Total Demand Distortion (TDD) for a three-phase circuit at the connection point of the building to the distribution system shall not exceed the limits specified in the Philippine Distribution Code (PDC), which is 5%.</t>
  </si>
  <si>
    <t xml:space="preserve">Maximum Current Unbalance </t>
  </si>
  <si>
    <t>For three-phase, four-wire circuits with single-phase loads, the maximum current unbalance (unbalance single-phase loads distribution) shall not cause the voltage unbalance at the distribution system to exceed the limits specified in the Philippine Distribution Code, which is 2.5%.</t>
  </si>
  <si>
    <t>Lightning and Transient Voltage Surge Protection</t>
  </si>
  <si>
    <t>All buildings shall install systems to protect their facilities from the effects of lightning and transient voltage surges, which complies with the relevant provisions in the latest edition of the PEC Part 1.</t>
  </si>
  <si>
    <t xml:space="preserve">Electrical and Similar Room/s Environmental Requirements </t>
  </si>
  <si>
    <t>Electrical vaults/rooms, switchgear rooms, generator rooms, in-door substations, control rooms, relay rooms, battery rooms, metering rooms, SCADA and Telecommunications rooms, and other similar rooms, shall have sufficient natural or mechanical ventilation to keep the room temperatures below 30oC and the relative humidity at the range of 75-95% non-condensing.</t>
  </si>
  <si>
    <t>Electric Vehicle (EV) Parking with Charging Stations</t>
  </si>
  <si>
    <t>Private and public buildings and establishments covered by these guidelines and pursuant to Republic Act No. 6541, otherwise known as the National Building Code of the Philippines, shall designate dedicated parking slots for the exclusive use of Electric Vehicles (EVs). The number of dedicated parking slots shall be proportional to the total number of parking slots within the building or establishment as mandated by said law.</t>
  </si>
  <si>
    <t xml:space="preserve">Further, all designated EV parking areas shall be provided with charging stations or electric vehicle supply equipment (EVSE) for use in charging the EVs. </t>
  </si>
  <si>
    <t>Uninterruptible Power Supply (UPS) System</t>
  </si>
  <si>
    <t xml:space="preserve">All buildings with at least ten (10) storeys shall have a UPS System with enough capacity to power the emergency/security lighting load of all the corridors, emergency exits, stairwells, elevators, parking spaces, and perimeter areas of a building for at least one (1) hour (back-up time). </t>
  </si>
  <si>
    <t>Emergency/Standby Generator Set</t>
  </si>
  <si>
    <t xml:space="preserve">Buildings with elevators are required to have emergency generator sets with the adequate standby power ratings/capacities to supply power to, at least, the elevators and the various emergency and safety systems of the building for a limited duration (i.e., enough time to evacuate persons trapped inside the elevators) during commercial power outages. </t>
  </si>
  <si>
    <t xml:space="preserve">Further, an automatic transfer switch (ATS) shall be installed to transfer the power source from the usual local power utility to the emergency/back-up power source, after a short delay, during commercial power interruptions. </t>
  </si>
  <si>
    <t>The generator set’s fuel consumption at 100% rated capacity shall not go over 0.28 liters per kWh.</t>
  </si>
  <si>
    <t>c</t>
  </si>
  <si>
    <t xml:space="preserve">Power Metering  </t>
  </si>
  <si>
    <t xml:space="preserve">Covered buildings shall have metering facilities capable of measuring voltage, current, power factor, power quality, maximum demand and energy consumption. </t>
  </si>
  <si>
    <t xml:space="preserve">Building Management System </t>
  </si>
  <si>
    <t xml:space="preserve">Buildings are encouraged to install Building Management Systems (BMS), with analytics and optimization software, to have centralized monitoring and control of the many individual systems within the building. </t>
  </si>
  <si>
    <t>Smart Home System</t>
  </si>
  <si>
    <t xml:space="preserve">Residential dwelling buildings, such as condominiums, are encouraged to employ smart home technologies in every home unit, which shall be equipped with sensors, devices and appliances that are connected to the Internet of Things (IoT) and are able to be remotely monitored, controlled and accessed by the home owner. </t>
  </si>
  <si>
    <t>Inspection and Thermal Scanning</t>
  </si>
  <si>
    <t>During the testing and commissioning phase of the various building systems, inspection and thermal scanning shall be conducted on all transformers, panel boards, conductors and connectors to check for hot spots.</t>
  </si>
  <si>
    <t>Regular Inspection, Maintenance, Monitoring and Energy Audit</t>
  </si>
  <si>
    <t>Buildings shall conduct annual inspection and maintenance of its electrical systems, such as thermal scanning of the transformers, panel boards and conductors to check for hot spots, which are sources of losses in a distribution system and, at the same time, possible causes of electrical fires. Buildings, at the onset of operation, shall monitor and record their monthly energy consumption in order to establish a baseline value. Covered buildings shall conduct regular energy audit of its facilities.</t>
  </si>
  <si>
    <t>RE Power Supply System</t>
  </si>
  <si>
    <t xml:space="preserve">Buildings shall install RE power supply systems within their facility, whenever it is technically feasible, either at their rooftops, façades, grounds and/or roofed parking spaces. </t>
  </si>
  <si>
    <t xml:space="preserve">RE Power Supply System Capacity </t>
  </si>
  <si>
    <t>RE power supply system capacity can be sized to either supply partially the energy requirements of the facility (own use), or supply entirely the energy requirements of the facility (Net Zero Energy Building) or, aside from satisfying its own power requirements, sell the excess energy to the local power utility (Net Metering, which, presently, is up to 100 kW only but may be raised by ERC in the future).</t>
  </si>
  <si>
    <t>RE Power Supply System Design</t>
  </si>
  <si>
    <t>RE power supply system shall be designed and installed in accordance with the relevant provisions of the latest editions of the Philippine Electrical Code Part 1, the Philippine Distribution Code, applicable rules and regulations issued by ERC and the Office of the Building Official and by the rules and interconnection procedures established by the local distribution utility under which franchise the building is covered.</t>
  </si>
  <si>
    <t xml:space="preserve">RE Power Supply System Metering </t>
  </si>
  <si>
    <t>RE power supply systems shall be equipped with at least two (2) meters; one measuring, among others, the quantity of RE power being supplied to the building, and the other measuring the quantity of commercial power (i.e., from the local electric utility) being supplied to the building.</t>
  </si>
  <si>
    <t>Annual Energy</t>
  </si>
  <si>
    <t>Covered buildings shall source, initially, a minimum of one percent (1%) of their projected annual energy requirements (subject to adjustments by DOE from time to time) from RE sources.</t>
  </si>
  <si>
    <r>
      <t>1.</t>
    </r>
    <r>
      <rPr>
        <sz val="7"/>
        <color theme="1"/>
        <rFont val="Calibri"/>
        <scheme val="minor"/>
      </rPr>
      <t xml:space="preserve">       </t>
    </r>
    <r>
      <rPr>
        <sz val="11"/>
        <color theme="1"/>
        <rFont val="Calibri"/>
        <family val="2"/>
        <scheme val="minor"/>
      </rPr>
      <t>RE Power Supply Systems</t>
    </r>
  </si>
  <si>
    <r>
      <t>2.</t>
    </r>
    <r>
      <rPr>
        <sz val="7"/>
        <color theme="1"/>
        <rFont val="Calibri"/>
        <scheme val="minor"/>
      </rPr>
      <t xml:space="preserve">       </t>
    </r>
    <r>
      <rPr>
        <sz val="11"/>
        <color theme="1"/>
        <rFont val="Calibri"/>
        <family val="2"/>
        <scheme val="minor"/>
      </rPr>
      <t>Solar Water Heaters</t>
    </r>
  </si>
  <si>
    <r>
      <t>3.</t>
    </r>
    <r>
      <rPr>
        <sz val="7"/>
        <color theme="1"/>
        <rFont val="Calibri"/>
        <scheme val="minor"/>
      </rPr>
      <t xml:space="preserve">       </t>
    </r>
    <r>
      <rPr>
        <sz val="11"/>
        <color theme="1"/>
        <rFont val="Calibri"/>
        <family val="2"/>
        <scheme val="minor"/>
      </rPr>
      <t>Solar Cooling Systems</t>
    </r>
  </si>
  <si>
    <r>
      <t>4.</t>
    </r>
    <r>
      <rPr>
        <sz val="7"/>
        <color theme="1"/>
        <rFont val="Calibri"/>
        <scheme val="minor"/>
      </rPr>
      <t xml:space="preserve">       </t>
    </r>
    <r>
      <rPr>
        <sz val="11"/>
        <color theme="1"/>
        <rFont val="Calibri"/>
        <family val="2"/>
        <scheme val="minor"/>
      </rPr>
      <t>Solar-Powered Lighting Systems</t>
    </r>
  </si>
  <si>
    <r>
      <t>5.</t>
    </r>
    <r>
      <rPr>
        <sz val="7"/>
        <color theme="1"/>
        <rFont val="Calibri"/>
        <scheme val="minor"/>
      </rPr>
      <t xml:space="preserve">       </t>
    </r>
    <r>
      <rPr>
        <sz val="11"/>
        <color theme="1"/>
        <rFont val="Calibri"/>
        <family val="2"/>
        <scheme val="minor"/>
      </rPr>
      <t>Any other similar system or equipment</t>
    </r>
  </si>
  <si>
    <r>
      <t>6.</t>
    </r>
    <r>
      <rPr>
        <sz val="7"/>
        <color theme="1"/>
        <rFont val="Calibri"/>
        <scheme val="minor"/>
      </rPr>
      <t xml:space="preserve">       </t>
    </r>
    <r>
      <rPr>
        <sz val="11"/>
        <color theme="1"/>
        <rFont val="Calibri"/>
        <family val="2"/>
        <scheme val="minor"/>
      </rPr>
      <t>Green Energy Option Program (GEOP)</t>
    </r>
  </si>
  <si>
    <t xml:space="preserve">Technical data sheet or brochure of the transformer/s </t>
  </si>
  <si>
    <t>Power factor computation</t>
  </si>
  <si>
    <t>Power factor correction computation and assumptions</t>
  </si>
  <si>
    <t>CHCI computation</t>
  </si>
  <si>
    <t>Technical data sheet or brochure of the power factor correction device/equipment, all motors and lighting loads.</t>
  </si>
  <si>
    <t xml:space="preserve">Main transformer capacity calculation and assumptions </t>
  </si>
  <si>
    <t xml:space="preserve"> Single line diagram of the service entrance and high voltage side of the main transformer/s</t>
  </si>
  <si>
    <t>Technical data sheets or brochures of the main circuit breaker and disconnect switches</t>
  </si>
  <si>
    <t>Detailed Floor Plan and Layout.</t>
  </si>
  <si>
    <t>Interior Lighting Design Floor Plan</t>
  </si>
  <si>
    <t>Exterior Lighting Design Drawings</t>
  </si>
  <si>
    <t>Reflected Ceiling Plan</t>
  </si>
  <si>
    <t>Interior Finishing Design Floor Plan</t>
  </si>
  <si>
    <t>Interior Design Floor Plan</t>
  </si>
  <si>
    <t>For hotels and motels, guest rooms’ electrical power and lighting circuitry showing the key activated master switch or other similar control device</t>
  </si>
  <si>
    <t>Technical Data Sheets and/or brochures of the motors</t>
  </si>
  <si>
    <t>Motor Schedule</t>
  </si>
  <si>
    <t>Floor Plan</t>
  </si>
  <si>
    <t>Technical Data Sheets and/or brochures of the all VSD/VFD/s and  Soft Starter/s.</t>
  </si>
  <si>
    <t>Roof Plan</t>
  </si>
  <si>
    <t>Water Line Single Line or Schematic Diagram</t>
  </si>
  <si>
    <t>Water tank detailed drawings and technical specifications</t>
  </si>
  <si>
    <t>Building Section Drawings</t>
  </si>
  <si>
    <t>Process control diagrams of escalators, moving ramps/walkways and elevators</t>
  </si>
  <si>
    <t>Lighting Plan of the Elevator Car</t>
  </si>
  <si>
    <t>Detailed design of the solar LED street lights (if applicable)</t>
  </si>
  <si>
    <t>Technical data sheets and/or brochures of the solar PV panels, inverter/s, solar cables, combiner boxes and metering</t>
  </si>
  <si>
    <t>Detailed design of the RE power supply system</t>
  </si>
  <si>
    <t xml:space="preserve"> Single line diagram/s showing the building’s internal distribution system</t>
  </si>
  <si>
    <t>Supplier’s technical data sheets and/or brochures of the electronic ballasts, self-ballasted lamps (CFL and LED), VSDs/VFDs, UPS, inverter appliances, DC drives</t>
  </si>
  <si>
    <t>Detailed load schedule per phase of the main distribution circuit</t>
  </si>
  <si>
    <t>Design drawings, calculations, technical specifications and technical data sheets and/or brochures of the lightning protection system and surge suppression/protection system</t>
  </si>
  <si>
    <t xml:space="preserve">Detailed Floor Plan and Layout </t>
  </si>
  <si>
    <t>Detailed Plan and Layout of the EV Parking/Charging Spaces</t>
  </si>
  <si>
    <t>Detailed plan of the UPS supplied circuits, particularly for emergency lighting, capacity calculations, technical specifications and technical data sheets and/or brochures of the UPS [9.12];</t>
  </si>
  <si>
    <t>Technical data sheets and/or brochures of the emergency generator set/s, automatic transfer switch</t>
  </si>
  <si>
    <t>Technical data sheets and/or brochures</t>
  </si>
  <si>
    <t>DOE BUILDING GUIDELINES 2020 CODE COMPLIANCE CHECKLIST</t>
  </si>
  <si>
    <t>Requirements</t>
  </si>
  <si>
    <t>Applies to buildings with at least ten (10) storeys.</t>
  </si>
  <si>
    <t>Applies to all regularly occupied spaces of all building occupancies except building spaces where continuous lighting is required for emergency/security purposes.</t>
  </si>
  <si>
    <t>Applies to all building occupancies except for hospitals and malls and for emergency and security lighting</t>
  </si>
  <si>
    <t>Applies to such building occupancies except when continuous lighting is required for emergency/security purposes.</t>
  </si>
  <si>
    <t>Applies to building occupancies with retail and wholesale stores.</t>
  </si>
  <si>
    <t>Electrical Systems (Lighting)</t>
  </si>
  <si>
    <t>Applies to all building occupancies except for lighting control requirements for spaces, which shall be used as a whole, shall be controlled in accordance with the work activities and controls may be centralized in remote locations.</t>
  </si>
  <si>
    <t>Electrical Systems (Motors)</t>
  </si>
  <si>
    <t>Applies to all building occupancies except for submersible motors, motors that are integrated into a systems and motors designed to operate at extremely high or low temperatures, in explosive environments
(ATEX), or at altitudes above 1000 meters above sea level.</t>
  </si>
  <si>
    <t>Applies to all building occupancies except for kitchen ventilation fans and non-centralized air conditioning systems.</t>
  </si>
  <si>
    <t>Applies to all building occupancies except for hydraulic elevators and buildings without elevators.</t>
  </si>
  <si>
    <t>Applies to such building occupancies except for low-capacity escalators and escalators with short downward travel distances.</t>
  </si>
  <si>
    <t>Electrical Systems (Electric Power Distribution)</t>
  </si>
  <si>
    <t>Applies to all building occupancies except when the main transformer is not enclosed in a vault/room.</t>
  </si>
  <si>
    <t>Technical data sheets and/or brochures of the various RE equipment</t>
  </si>
  <si>
    <t>Electrical Systems (RE Systems)</t>
  </si>
  <si>
    <t>Detailed Floor and/or Roof Plan and Layout</t>
  </si>
  <si>
    <t>Detailed Roof, Facade and/or Grounds Plan and Layout</t>
  </si>
  <si>
    <t xml:space="preserve"> Detailed Roof, Facade and/or Grounds Plan and Layout </t>
  </si>
  <si>
    <t>Mercantile:Mall (excluding accent lighting)</t>
  </si>
  <si>
    <t>A27A58A2A5</t>
  </si>
  <si>
    <t>Occupancy sensors linked to lighting shall be installed in areas with variable occupancy.</t>
  </si>
  <si>
    <t>Exterior lighting not intended for 24 hours continuous use shall be automatically switched off, when not needed through the use of timer, photocell, or a timer-photocell combination but provided with manual override.</t>
  </si>
  <si>
    <t>All lighting controls shall be installed near the point of entry of a particular space and shall be readily accessible to space occupants. Switches for task lighting areas may be mounted as part of the task lighting fixtures. Switches controlling the same load from more than one location shall not be credited as increasing the number of controls to meet the requirements of Table 41 of Guidelines on Energy Conserving Design of Buildings.</t>
  </si>
  <si>
    <r>
      <t xml:space="preserve">All regularly occupied spaces inside the building shall employ features that can allow daylight into the room space. </t>
    </r>
    <r>
      <rPr>
        <sz val="11"/>
        <color rgb="FFFF0000"/>
        <rFont val="Calibri"/>
        <family val="2"/>
        <scheme val="minor"/>
      </rPr>
      <t>These can be any or a combination of the other features or daylighting provisions:</t>
    </r>
  </si>
  <si>
    <t>Windows</t>
  </si>
  <si>
    <t>Window openings shall at least be 10% of the room space floor area</t>
  </si>
  <si>
    <t>Light Shelf</t>
  </si>
  <si>
    <t>Clerestory</t>
  </si>
  <si>
    <t>Skylight</t>
  </si>
  <si>
    <t>Light monitor/light scoop</t>
  </si>
  <si>
    <t>Other devices that can allow daylight inside</t>
  </si>
  <si>
    <t xml:space="preserve">Where adequate day lighting is available, local manual or automatic controls such as photoelectric switches or automatic dimmers shall be provided in the day-lit spaces. Controls shall be provided so as to operate rows of lights parallel to the facade/exterior wall. If occupancy sensors are installed in the daylight zone, the occupancy sensor shall override the photoelectric sensor during non-occupancy periods. </t>
  </si>
  <si>
    <t>For residential condominiums, this applies only to common indoor areas with access to daylight.</t>
  </si>
  <si>
    <t xml:space="preserve">The light fixtures equipped with photoelectric sensor shall be located approximately at half (½) the depth of the daylight zone. </t>
  </si>
  <si>
    <t>Installed lighting fixtures within the day-lit zones are exempt from using photoelectric sensor if this hinders its intended functions.</t>
  </si>
  <si>
    <t>The photoelectric sensor shall be located approximately at half (½) the depth of the daylight zone.</t>
  </si>
  <si>
    <t>Floor Plan or Roof Plan – showing daylighting provisions and the intended use of the spaces</t>
  </si>
  <si>
    <t>Building Elevations and Sections – showing daylighting provisions such as windows, light monitors, clerestory, scoops, light shelves, atrium, skylights, etc.</t>
  </si>
  <si>
    <t>Daylight Provisions Details – detailed drawings of daylighting provisions</t>
  </si>
  <si>
    <t>Calculations to show that window openings equivalent to at least 10% of the floor space have been provided for all regularly occupied spaces</t>
  </si>
  <si>
    <t>Technical data of the glass - showing the SHGC value</t>
  </si>
  <si>
    <t>Reflected Ceiling Plan – showing the location of lights, photosensors and/or occupancy sensors</t>
  </si>
  <si>
    <t xml:space="preserve">Interior Lighting Design Floor Plan – showing the layout of the fixed/permanent lighting fixtures, circuitry and control (i.e., toggle switches, sensor switches, programmable timer, etc.) and technical specifications of the lighting system. </t>
  </si>
  <si>
    <t>Justification for the non-usage of photosensors due to the fact that it hinders the intended function of the lighting fixture</t>
  </si>
  <si>
    <t>Lighting Control Diagram – showing the control logic of the various sensors and controllers employed</t>
  </si>
  <si>
    <t>Applies to buildings with centralized air conditioning system using integrated lighting and air conditioning luminaires.</t>
  </si>
  <si>
    <t xml:space="preserve">Integrated lighting and air conditioning luminaire detail drawings </t>
  </si>
  <si>
    <t xml:space="preserve">Required Value          </t>
  </si>
  <si>
    <t>Required value</t>
  </si>
</sst>
</file>

<file path=xl/styles.xml><?xml version="1.0" encoding="utf-8"?>
<styleSheet xmlns="http://schemas.openxmlformats.org/spreadsheetml/2006/main" xmlns:mc="http://schemas.openxmlformats.org/markup-compatibility/2006" xmlns:x14ac="http://schemas.microsoft.com/office/spreadsheetml/2009/9/ac" mc:Ignorable="x14ac">
  <fonts count="26" x14ac:knownFonts="1">
    <font>
      <sz val="11"/>
      <color theme="1"/>
      <name val="Calibri"/>
      <family val="2"/>
      <scheme val="minor"/>
    </font>
    <font>
      <b/>
      <sz val="11"/>
      <color theme="1"/>
      <name val="Calibri"/>
      <family val="2"/>
      <scheme val="minor"/>
    </font>
    <font>
      <sz val="14"/>
      <color theme="1"/>
      <name val="Calibri"/>
      <family val="2"/>
      <scheme val="minor"/>
    </font>
    <font>
      <b/>
      <sz val="14"/>
      <color theme="1"/>
      <name val="Calibri"/>
      <family val="2"/>
      <scheme val="minor"/>
    </font>
    <font>
      <i/>
      <sz val="11"/>
      <color theme="1"/>
      <name val="Calibri"/>
      <family val="2"/>
      <scheme val="minor"/>
    </font>
    <font>
      <i/>
      <sz val="10"/>
      <color theme="1"/>
      <name val="Calibri"/>
      <family val="2"/>
      <scheme val="minor"/>
    </font>
    <font>
      <sz val="8"/>
      <color theme="0"/>
      <name val="Calibri"/>
      <family val="2"/>
      <scheme val="minor"/>
    </font>
    <font>
      <b/>
      <i/>
      <sz val="11"/>
      <color theme="1"/>
      <name val="Calibri"/>
      <family val="2"/>
      <scheme val="minor"/>
    </font>
    <font>
      <sz val="14"/>
      <color theme="0"/>
      <name val="Calibri"/>
      <family val="2"/>
      <scheme val="minor"/>
    </font>
    <font>
      <sz val="10"/>
      <name val="Calibri"/>
      <family val="2"/>
      <scheme val="minor"/>
    </font>
    <font>
      <b/>
      <sz val="12"/>
      <color theme="0"/>
      <name val="Calibri"/>
      <family val="2"/>
      <scheme val="minor"/>
    </font>
    <font>
      <b/>
      <sz val="12"/>
      <color theme="1"/>
      <name val="Calibri"/>
      <family val="2"/>
      <scheme val="minor"/>
    </font>
    <font>
      <sz val="10"/>
      <color theme="1"/>
      <name val="Calibri"/>
      <family val="2"/>
      <scheme val="minor"/>
    </font>
    <font>
      <i/>
      <sz val="10"/>
      <name val="Calibri"/>
      <family val="2"/>
      <scheme val="minor"/>
    </font>
    <font>
      <b/>
      <sz val="14"/>
      <color theme="0"/>
      <name val="Calibri"/>
      <family val="2"/>
      <scheme val="minor"/>
    </font>
    <font>
      <sz val="8"/>
      <color theme="1"/>
      <name val="Calibri"/>
      <family val="2"/>
      <scheme val="minor"/>
    </font>
    <font>
      <sz val="11"/>
      <color theme="0"/>
      <name val="Calibri"/>
      <family val="2"/>
      <scheme val="minor"/>
    </font>
    <font>
      <u/>
      <sz val="11"/>
      <color theme="10"/>
      <name val="Calibri"/>
      <family val="2"/>
      <scheme val="minor"/>
    </font>
    <font>
      <u/>
      <sz val="11"/>
      <color theme="11"/>
      <name val="Calibri"/>
      <family val="2"/>
      <scheme val="minor"/>
    </font>
    <font>
      <sz val="11"/>
      <color theme="1"/>
      <name val="Times New Roman"/>
    </font>
    <font>
      <sz val="7"/>
      <color theme="1"/>
      <name val="Calibri"/>
      <scheme val="minor"/>
    </font>
    <font>
      <sz val="11"/>
      <color rgb="FFFF0000"/>
      <name val="Calibri"/>
      <family val="2"/>
      <scheme val="minor"/>
    </font>
    <font>
      <sz val="11"/>
      <color theme="1"/>
      <name val="Times New Roman"/>
      <family val="1"/>
    </font>
    <font>
      <sz val="11"/>
      <color rgb="FFFF0000"/>
      <name val="Times New Roman"/>
      <family val="1"/>
    </font>
    <font>
      <sz val="11"/>
      <name val="Calibri"/>
      <family val="2"/>
      <scheme val="minor"/>
    </font>
    <font>
      <b/>
      <sz val="11"/>
      <color rgb="FFFF0000"/>
      <name val="Calibri"/>
      <family val="2"/>
      <scheme val="minor"/>
    </font>
  </fonts>
  <fills count="12">
    <fill>
      <patternFill patternType="none"/>
    </fill>
    <fill>
      <patternFill patternType="gray125"/>
    </fill>
    <fill>
      <patternFill patternType="solid">
        <fgColor rgb="FFFFFF99"/>
        <bgColor indexed="64"/>
      </patternFill>
    </fill>
    <fill>
      <patternFill patternType="solid">
        <fgColor theme="0" tint="-0.499984740745262"/>
        <bgColor indexed="64"/>
      </patternFill>
    </fill>
    <fill>
      <patternFill patternType="solid">
        <fgColor rgb="FFFFC000"/>
        <bgColor indexed="64"/>
      </patternFill>
    </fill>
    <fill>
      <patternFill patternType="solid">
        <fgColor rgb="FFFFFF00"/>
        <bgColor indexed="64"/>
      </patternFill>
    </fill>
    <fill>
      <patternFill patternType="solid">
        <fgColor theme="1" tint="0.499984740745262"/>
        <bgColor indexed="64"/>
      </patternFill>
    </fill>
    <fill>
      <patternFill patternType="solid">
        <fgColor theme="4" tint="0.59999389629810485"/>
        <bgColor indexed="64"/>
      </patternFill>
    </fill>
    <fill>
      <patternFill patternType="solid">
        <fgColor theme="5" tint="-0.249977111117893"/>
        <bgColor indexed="64"/>
      </patternFill>
    </fill>
    <fill>
      <patternFill patternType="solid">
        <fgColor theme="6" tint="-0.249977111117893"/>
        <bgColor indexed="64"/>
      </patternFill>
    </fill>
    <fill>
      <patternFill patternType="solid">
        <fgColor theme="0" tint="-0.14999847407452621"/>
        <bgColor indexed="64"/>
      </patternFill>
    </fill>
    <fill>
      <patternFill patternType="solid">
        <fgColor theme="0"/>
        <bgColor indexed="64"/>
      </patternFill>
    </fill>
  </fills>
  <borders count="16">
    <border>
      <left/>
      <right/>
      <top/>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medium">
        <color auto="1"/>
      </bottom>
      <diagonal/>
    </border>
    <border>
      <left style="medium">
        <color auto="1"/>
      </left>
      <right style="thin">
        <color auto="1"/>
      </right>
      <top style="medium">
        <color auto="1"/>
      </top>
      <bottom style="thin">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diagonal/>
    </border>
    <border>
      <left style="thin">
        <color auto="1"/>
      </left>
      <right style="thin">
        <color auto="1"/>
      </right>
      <top style="medium">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medium">
        <color auto="1"/>
      </left>
      <right style="thin">
        <color auto="1"/>
      </right>
      <top style="thin">
        <color auto="1"/>
      </top>
      <bottom/>
      <diagonal/>
    </border>
    <border>
      <left style="thin">
        <color auto="1"/>
      </left>
      <right style="thin">
        <color auto="1"/>
      </right>
      <top style="thin">
        <color auto="1"/>
      </top>
      <bottom style="medium">
        <color auto="1"/>
      </bottom>
      <diagonal/>
    </border>
    <border>
      <left style="medium">
        <color auto="1"/>
      </left>
      <right style="thin">
        <color auto="1"/>
      </right>
      <top style="thin">
        <color auto="1"/>
      </top>
      <bottom style="medium">
        <color auto="1"/>
      </bottom>
      <diagonal/>
    </border>
  </borders>
  <cellStyleXfs count="112">
    <xf numFmtId="0" fontId="0" fillId="0" borderId="0"/>
    <xf numFmtId="0" fontId="17"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cellStyleXfs>
  <cellXfs count="198">
    <xf numFmtId="0" fontId="0" fillId="0" borderId="0" xfId="0"/>
    <xf numFmtId="0" fontId="12" fillId="0" borderId="0" xfId="0" applyFont="1"/>
    <xf numFmtId="0" fontId="12" fillId="2" borderId="11"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7" xfId="0" applyFont="1" applyFill="1" applyBorder="1" applyAlignment="1">
      <alignment vertical="center"/>
    </xf>
    <xf numFmtId="0" fontId="5" fillId="0" borderId="7" xfId="0" applyFont="1" applyFill="1" applyBorder="1" applyAlignment="1">
      <alignment horizontal="center"/>
    </xf>
    <xf numFmtId="0" fontId="1" fillId="0" borderId="0" xfId="0" applyFont="1"/>
    <xf numFmtId="0" fontId="0" fillId="0" borderId="0" xfId="0" applyAlignment="1">
      <alignment vertical="top"/>
    </xf>
    <xf numFmtId="0" fontId="0" fillId="0" borderId="11" xfId="0" applyBorder="1"/>
    <xf numFmtId="4" fontId="0" fillId="11" borderId="11" xfId="0" applyNumberFormat="1" applyFill="1" applyBorder="1"/>
    <xf numFmtId="0" fontId="1" fillId="0" borderId="12" xfId="0" applyFont="1" applyBorder="1"/>
    <xf numFmtId="0" fontId="16" fillId="11" borderId="10" xfId="0" applyFont="1" applyFill="1" applyBorder="1"/>
    <xf numFmtId="0" fontId="1" fillId="0" borderId="12" xfId="0" applyFont="1" applyBorder="1" applyAlignment="1">
      <alignment wrapText="1"/>
    </xf>
    <xf numFmtId="0" fontId="1" fillId="0" borderId="10" xfId="0" applyFont="1" applyBorder="1" applyAlignment="1">
      <alignment vertical="top"/>
    </xf>
    <xf numFmtId="4" fontId="0" fillId="11" borderId="14" xfId="0" applyNumberFormat="1" applyFill="1" applyBorder="1"/>
    <xf numFmtId="4" fontId="0" fillId="0" borderId="11" xfId="0" applyNumberFormat="1" applyBorder="1"/>
    <xf numFmtId="0" fontId="1" fillId="0" borderId="3" xfId="0" applyFont="1" applyBorder="1" applyAlignment="1">
      <alignment vertical="center"/>
    </xf>
    <xf numFmtId="0" fontId="1" fillId="0" borderId="6" xfId="0" applyFont="1" applyBorder="1"/>
    <xf numFmtId="0" fontId="0" fillId="0" borderId="7" xfId="0" applyBorder="1"/>
    <xf numFmtId="0" fontId="1" fillId="0" borderId="15" xfId="0" applyFont="1" applyBorder="1"/>
    <xf numFmtId="4" fontId="0" fillId="0" borderId="14" xfId="0" applyNumberFormat="1" applyBorder="1"/>
    <xf numFmtId="0" fontId="0" fillId="0" borderId="14" xfId="0" applyBorder="1"/>
    <xf numFmtId="0" fontId="0" fillId="0" borderId="2" xfId="0" applyBorder="1"/>
    <xf numFmtId="0" fontId="0" fillId="0" borderId="10" xfId="0" applyFont="1" applyBorder="1" applyAlignment="1">
      <alignment vertical="top"/>
    </xf>
    <xf numFmtId="0" fontId="1" fillId="0" borderId="9" xfId="0" applyFont="1" applyBorder="1" applyAlignment="1">
      <alignment horizontal="center" wrapText="1"/>
    </xf>
    <xf numFmtId="0" fontId="0" fillId="0" borderId="10" xfId="0" applyBorder="1" applyAlignment="1">
      <alignment horizontal="center" vertical="top" wrapText="1"/>
    </xf>
    <xf numFmtId="0" fontId="17" fillId="0" borderId="0" xfId="1"/>
    <xf numFmtId="0" fontId="0" fillId="5" borderId="11" xfId="0" applyFill="1" applyBorder="1"/>
    <xf numFmtId="4" fontId="0" fillId="5" borderId="11" xfId="0" applyNumberFormat="1" applyFill="1" applyBorder="1"/>
    <xf numFmtId="0" fontId="12" fillId="2" borderId="12" xfId="0" applyFont="1" applyFill="1" applyBorder="1" applyAlignment="1">
      <alignment horizontal="center" vertical="center"/>
    </xf>
    <xf numFmtId="0" fontId="12" fillId="10" borderId="12" xfId="0" applyFont="1" applyFill="1" applyBorder="1" applyAlignment="1">
      <alignment horizontal="center" vertical="center"/>
    </xf>
    <xf numFmtId="0" fontId="12" fillId="0" borderId="12" xfId="0" applyFont="1" applyFill="1" applyBorder="1" applyAlignment="1">
      <alignment horizontal="center" vertical="center"/>
    </xf>
    <xf numFmtId="0" fontId="5" fillId="0" borderId="7" xfId="0" applyFont="1" applyFill="1" applyBorder="1" applyAlignment="1"/>
    <xf numFmtId="0" fontId="12" fillId="2" borderId="11" xfId="0" applyNumberFormat="1" applyFont="1" applyFill="1" applyBorder="1" applyAlignment="1">
      <alignment horizontal="center" vertical="center"/>
    </xf>
    <xf numFmtId="0" fontId="12" fillId="0" borderId="11" xfId="0" applyNumberFormat="1" applyFont="1" applyBorder="1" applyAlignment="1">
      <alignment horizontal="center" vertical="center" wrapText="1"/>
    </xf>
    <xf numFmtId="0" fontId="0" fillId="0" borderId="11" xfId="0" applyNumberFormat="1" applyFill="1" applyBorder="1" applyAlignment="1"/>
    <xf numFmtId="0" fontId="0" fillId="5" borderId="11" xfId="0" applyNumberFormat="1" applyFill="1" applyBorder="1" applyAlignment="1"/>
    <xf numFmtId="0" fontId="12" fillId="10" borderId="11" xfId="0" applyNumberFormat="1" applyFont="1" applyFill="1" applyBorder="1" applyAlignment="1">
      <alignment horizontal="center" vertical="center"/>
    </xf>
    <xf numFmtId="0" fontId="7" fillId="0" borderId="11" xfId="0" applyNumberFormat="1" applyFont="1" applyBorder="1" applyAlignment="1"/>
    <xf numFmtId="0" fontId="1" fillId="0" borderId="11" xfId="0" applyNumberFormat="1" applyFont="1" applyBorder="1" applyAlignment="1">
      <alignment vertical="center" wrapText="1"/>
    </xf>
    <xf numFmtId="0" fontId="0" fillId="10" borderId="11" xfId="0" applyNumberFormat="1" applyFill="1" applyBorder="1" applyAlignment="1">
      <alignment horizontal="center" vertical="center"/>
    </xf>
    <xf numFmtId="0" fontId="13" fillId="0" borderId="11" xfId="0" applyNumberFormat="1" applyFont="1" applyFill="1" applyBorder="1" applyAlignment="1">
      <alignment horizontal="center" vertical="center" wrapText="1"/>
    </xf>
    <xf numFmtId="0" fontId="5" fillId="0" borderId="8" xfId="0" applyFont="1" applyFill="1" applyBorder="1" applyAlignment="1"/>
    <xf numFmtId="0" fontId="1" fillId="0" borderId="11" xfId="0" applyFont="1" applyBorder="1" applyAlignment="1">
      <alignment vertical="center" wrapText="1"/>
    </xf>
    <xf numFmtId="0" fontId="13" fillId="0" borderId="11" xfId="0" applyFont="1" applyFill="1" applyBorder="1" applyAlignment="1">
      <alignment horizontal="center" vertical="center" wrapText="1"/>
    </xf>
    <xf numFmtId="0" fontId="12" fillId="0" borderId="11" xfId="0" applyFont="1" applyBorder="1" applyAlignment="1">
      <alignment horizontal="center" vertical="center" wrapText="1"/>
    </xf>
    <xf numFmtId="0" fontId="12" fillId="0" borderId="11" xfId="0" applyFont="1" applyFill="1" applyBorder="1" applyAlignment="1">
      <alignment horizontal="center" vertical="center"/>
    </xf>
    <xf numFmtId="0" fontId="12" fillId="0" borderId="11" xfId="0" applyFont="1" applyFill="1" applyBorder="1" applyAlignment="1">
      <alignment horizontal="center" vertical="center" wrapText="1"/>
    </xf>
    <xf numFmtId="0" fontId="0" fillId="0" borderId="11" xfId="0" applyFont="1" applyBorder="1" applyAlignment="1">
      <alignment wrapText="1"/>
    </xf>
    <xf numFmtId="0" fontId="0" fillId="10" borderId="11" xfId="0" applyFill="1" applyBorder="1" applyAlignment="1"/>
    <xf numFmtId="0" fontId="0" fillId="5" borderId="11" xfId="0" applyFill="1" applyBorder="1" applyAlignment="1"/>
    <xf numFmtId="0" fontId="12" fillId="5" borderId="11" xfId="0" applyFont="1" applyFill="1" applyBorder="1" applyAlignment="1">
      <alignment horizontal="left" vertical="center" wrapText="1"/>
    </xf>
    <xf numFmtId="0" fontId="12" fillId="10" borderId="11" xfId="0" applyFont="1" applyFill="1" applyBorder="1" applyAlignment="1">
      <alignment horizontal="center" vertical="center"/>
    </xf>
    <xf numFmtId="0" fontId="0" fillId="0" borderId="11" xfId="0" applyFont="1" applyBorder="1" applyAlignment="1">
      <alignment horizontal="center" wrapText="1"/>
    </xf>
    <xf numFmtId="0" fontId="1" fillId="0" borderId="11" xfId="0" applyFont="1" applyFill="1" applyBorder="1" applyAlignment="1">
      <alignment horizontal="center"/>
    </xf>
    <xf numFmtId="0" fontId="0" fillId="0" borderId="11" xfId="0" applyFont="1" applyBorder="1" applyAlignment="1">
      <alignment horizontal="justify" vertical="center"/>
    </xf>
    <xf numFmtId="0" fontId="0" fillId="0" borderId="11" xfId="0" applyBorder="1" applyAlignment="1"/>
    <xf numFmtId="0" fontId="3" fillId="0" borderId="0" xfId="0" applyFont="1" applyBorder="1" applyAlignment="1"/>
    <xf numFmtId="0" fontId="3" fillId="0" borderId="0" xfId="0" applyFont="1" applyBorder="1" applyAlignment="1">
      <alignment vertical="center"/>
    </xf>
    <xf numFmtId="0" fontId="0" fillId="0" borderId="0" xfId="0" applyBorder="1" applyAlignment="1"/>
    <xf numFmtId="0" fontId="19" fillId="0" borderId="0" xfId="0" applyFont="1" applyBorder="1" applyAlignment="1">
      <alignment horizontal="justify" vertical="center"/>
    </xf>
    <xf numFmtId="0" fontId="19" fillId="0" borderId="0" xfId="0" applyFont="1" applyBorder="1"/>
    <xf numFmtId="0" fontId="12" fillId="5" borderId="0" xfId="0" applyFont="1" applyFill="1" applyBorder="1" applyAlignment="1">
      <alignment horizontal="left" vertical="center" wrapText="1"/>
    </xf>
    <xf numFmtId="0" fontId="1" fillId="0" borderId="11" xfId="0" applyFont="1" applyBorder="1" applyAlignment="1">
      <alignment horizontal="center" vertical="center" wrapText="1"/>
    </xf>
    <xf numFmtId="0" fontId="4" fillId="0" borderId="11" xfId="0" applyFont="1" applyBorder="1" applyAlignment="1">
      <alignment horizontal="center" vertical="center" wrapText="1"/>
    </xf>
    <xf numFmtId="0" fontId="0" fillId="0" borderId="11" xfId="0" applyBorder="1" applyAlignment="1">
      <alignment horizontal="center" vertical="center" wrapText="1"/>
    </xf>
    <xf numFmtId="0" fontId="0" fillId="5" borderId="11" xfId="0" applyFill="1" applyBorder="1" applyAlignment="1">
      <alignment horizontal="center" vertical="center" wrapText="1"/>
    </xf>
    <xf numFmtId="0" fontId="1" fillId="0" borderId="11" xfId="0" applyFont="1" applyBorder="1" applyAlignment="1">
      <alignment vertical="center"/>
    </xf>
    <xf numFmtId="0" fontId="0" fillId="0" borderId="11" xfId="0" applyFont="1" applyBorder="1" applyAlignment="1">
      <alignment vertical="center" wrapText="1"/>
    </xf>
    <xf numFmtId="0" fontId="13" fillId="0" borderId="11" xfId="0" applyFont="1" applyFill="1" applyBorder="1" applyAlignment="1">
      <alignment horizontal="left" vertical="center" wrapText="1"/>
    </xf>
    <xf numFmtId="0" fontId="19" fillId="5" borderId="11" xfId="0" applyFont="1" applyFill="1" applyBorder="1" applyAlignment="1">
      <alignment wrapText="1"/>
    </xf>
    <xf numFmtId="0" fontId="0" fillId="0" borderId="11" xfId="0" applyFont="1" applyBorder="1" applyAlignment="1">
      <alignment vertical="center"/>
    </xf>
    <xf numFmtId="0" fontId="5" fillId="0" borderId="11" xfId="0" applyFont="1" applyBorder="1" applyAlignment="1">
      <alignment wrapText="1"/>
    </xf>
    <xf numFmtId="0" fontId="0" fillId="0" borderId="11" xfId="0" applyFill="1" applyBorder="1" applyAlignment="1"/>
    <xf numFmtId="0" fontId="7" fillId="0" borderId="11" xfId="0" applyFont="1" applyBorder="1" applyAlignment="1"/>
    <xf numFmtId="0" fontId="12" fillId="5" borderId="11" xfId="0" applyFont="1" applyFill="1" applyBorder="1" applyAlignment="1">
      <alignment vertical="center" wrapText="1"/>
    </xf>
    <xf numFmtId="0" fontId="19" fillId="5" borderId="11" xfId="0" applyFont="1" applyFill="1" applyBorder="1" applyAlignment="1">
      <alignment vertical="center" wrapText="1"/>
    </xf>
    <xf numFmtId="0" fontId="9" fillId="5" borderId="11" xfId="0" applyFont="1" applyFill="1" applyBorder="1" applyAlignment="1">
      <alignment horizontal="left" vertical="center" wrapText="1"/>
    </xf>
    <xf numFmtId="9" fontId="6" fillId="8" borderId="11" xfId="0" applyNumberFormat="1" applyFont="1" applyFill="1" applyBorder="1" applyAlignment="1">
      <alignment horizontal="center" vertical="center" wrapText="1"/>
    </xf>
    <xf numFmtId="0" fontId="15" fillId="0" borderId="11" xfId="0" applyFont="1" applyFill="1" applyBorder="1" applyAlignment="1">
      <alignment horizontal="center" vertical="center"/>
    </xf>
    <xf numFmtId="0" fontId="0" fillId="0" borderId="11" xfId="0" applyFont="1" applyBorder="1" applyAlignment="1">
      <alignment horizontal="left" wrapText="1" indent="1"/>
    </xf>
    <xf numFmtId="0" fontId="17" fillId="10" borderId="11" xfId="1" applyFill="1" applyBorder="1" applyAlignment="1">
      <alignment horizontal="center" vertical="center"/>
    </xf>
    <xf numFmtId="4" fontId="0" fillId="5" borderId="11" xfId="0" applyNumberFormat="1" applyFont="1" applyFill="1" applyBorder="1" applyAlignment="1">
      <alignment horizontal="center" vertical="center"/>
    </xf>
    <xf numFmtId="0" fontId="2" fillId="0" borderId="11" xfId="0" applyFont="1" applyBorder="1" applyAlignment="1"/>
    <xf numFmtId="0" fontId="1" fillId="0" borderId="11" xfId="0" applyFont="1" applyFill="1" applyBorder="1" applyAlignment="1"/>
    <xf numFmtId="0" fontId="12" fillId="0" borderId="11" xfId="0" applyFont="1" applyFill="1" applyBorder="1" applyAlignment="1">
      <alignment vertical="center" wrapText="1"/>
    </xf>
    <xf numFmtId="0" fontId="12" fillId="0" borderId="11" xfId="0" applyFont="1" applyFill="1" applyBorder="1" applyAlignment="1">
      <alignment vertical="center"/>
    </xf>
    <xf numFmtId="0" fontId="19" fillId="0" borderId="11" xfId="0" applyFont="1" applyBorder="1" applyAlignment="1">
      <alignment wrapText="1"/>
    </xf>
    <xf numFmtId="0" fontId="19" fillId="0" borderId="11" xfId="0" applyFont="1" applyBorder="1" applyAlignment="1">
      <alignment horizontal="justify" vertical="center"/>
    </xf>
    <xf numFmtId="0" fontId="5" fillId="0" borderId="11" xfId="0" applyFont="1" applyBorder="1" applyAlignment="1">
      <alignment vertical="center" wrapText="1"/>
    </xf>
    <xf numFmtId="0" fontId="13" fillId="0" borderId="11" xfId="0" applyFont="1" applyBorder="1" applyAlignment="1">
      <alignment horizontal="center" vertical="center" wrapText="1"/>
    </xf>
    <xf numFmtId="0" fontId="0" fillId="0" borderId="11" xfId="0" applyFont="1" applyBorder="1" applyAlignment="1">
      <alignment horizontal="left" wrapText="1"/>
    </xf>
    <xf numFmtId="0" fontId="0" fillId="0" borderId="11" xfId="0" applyBorder="1" applyAlignment="1">
      <alignment horizontal="left"/>
    </xf>
    <xf numFmtId="0" fontId="0" fillId="0" borderId="11" xfId="0" applyBorder="1" applyAlignment="1">
      <alignment horizontal="left" vertical="center"/>
    </xf>
    <xf numFmtId="0" fontId="0" fillId="0" borderId="11" xfId="0" applyBorder="1" applyAlignment="1">
      <alignment horizontal="center" vertical="center"/>
    </xf>
    <xf numFmtId="0" fontId="0" fillId="0" borderId="11" xfId="0" applyFill="1" applyBorder="1" applyAlignment="1">
      <alignment horizontal="left" vertical="center"/>
    </xf>
    <xf numFmtId="0" fontId="0" fillId="10" borderId="11" xfId="0" applyFill="1" applyBorder="1" applyAlignment="1">
      <alignment horizontal="center"/>
    </xf>
    <xf numFmtId="0" fontId="0" fillId="10" borderId="11" xfId="0" applyFill="1" applyBorder="1" applyAlignment="1">
      <alignment horizontal="center" vertical="center"/>
    </xf>
    <xf numFmtId="0" fontId="8" fillId="6" borderId="3" xfId="0" applyFont="1" applyFill="1" applyBorder="1" applyAlignment="1">
      <alignment horizontal="left"/>
    </xf>
    <xf numFmtId="0" fontId="8" fillId="6" borderId="9" xfId="0" applyFont="1" applyFill="1" applyBorder="1" applyAlignment="1">
      <alignment horizontal="left"/>
    </xf>
    <xf numFmtId="0" fontId="5" fillId="0" borderId="7" xfId="0" applyNumberFormat="1" applyFont="1" applyFill="1" applyBorder="1" applyAlignment="1">
      <alignment horizontal="center" vertical="center"/>
    </xf>
    <xf numFmtId="0" fontId="12" fillId="0" borderId="7" xfId="0" applyFont="1" applyFill="1" applyBorder="1" applyAlignment="1">
      <alignment horizontal="center" vertical="center"/>
    </xf>
    <xf numFmtId="0" fontId="0" fillId="0" borderId="6" xfId="0" applyBorder="1" applyAlignment="1"/>
    <xf numFmtId="0" fontId="0" fillId="0" borderId="7" xfId="0" applyBorder="1" applyAlignment="1">
      <alignment horizontal="left" vertical="center"/>
    </xf>
    <xf numFmtId="0" fontId="0" fillId="0" borderId="7" xfId="0" applyFill="1" applyBorder="1" applyAlignment="1">
      <alignment horizontal="left" vertical="center"/>
    </xf>
    <xf numFmtId="0" fontId="0" fillId="10" borderId="7" xfId="0" applyFill="1" applyBorder="1" applyAlignment="1">
      <alignment horizontal="center" vertical="center"/>
    </xf>
    <xf numFmtId="0" fontId="0" fillId="0" borderId="15" xfId="0" applyBorder="1" applyAlignment="1"/>
    <xf numFmtId="0" fontId="0" fillId="0" borderId="14" xfId="0" applyBorder="1" applyAlignment="1">
      <alignment horizontal="center"/>
    </xf>
    <xf numFmtId="0" fontId="0" fillId="0" borderId="14" xfId="0" applyFill="1" applyBorder="1" applyAlignment="1">
      <alignment horizontal="left" vertical="center"/>
    </xf>
    <xf numFmtId="0" fontId="0" fillId="0" borderId="2" xfId="0" applyFill="1" applyBorder="1" applyAlignment="1">
      <alignment horizontal="left" vertical="center"/>
    </xf>
    <xf numFmtId="0" fontId="14" fillId="3" borderId="3" xfId="0" applyFont="1" applyFill="1" applyBorder="1" applyAlignment="1"/>
    <xf numFmtId="0" fontId="0" fillId="0" borderId="6" xfId="0" applyBorder="1" applyAlignment="1">
      <alignment horizontal="center" vertical="center"/>
    </xf>
    <xf numFmtId="0" fontId="0" fillId="0" borderId="6" xfId="0" applyNumberFormat="1" applyBorder="1" applyAlignment="1">
      <alignment horizontal="right" vertical="center"/>
    </xf>
    <xf numFmtId="0" fontId="0" fillId="0" borderId="6" xfId="0" applyBorder="1" applyAlignment="1">
      <alignment horizontal="right" vertical="center"/>
    </xf>
    <xf numFmtId="0" fontId="0" fillId="0" borderId="6" xfId="0" applyFont="1" applyBorder="1" applyAlignment="1">
      <alignment horizontal="right" vertical="center"/>
    </xf>
    <xf numFmtId="0" fontId="0" fillId="0" borderId="14" xfId="0" applyBorder="1" applyAlignment="1"/>
    <xf numFmtId="0" fontId="8" fillId="6" borderId="4" xfId="0" applyFont="1" applyFill="1" applyBorder="1" applyAlignment="1">
      <alignment horizontal="left"/>
    </xf>
    <xf numFmtId="0" fontId="8" fillId="6" borderId="10" xfId="0" applyFont="1" applyFill="1" applyBorder="1" applyAlignment="1">
      <alignment horizontal="left"/>
    </xf>
    <xf numFmtId="0" fontId="0" fillId="0" borderId="10" xfId="0" applyBorder="1" applyAlignment="1"/>
    <xf numFmtId="0" fontId="6" fillId="0" borderId="10" xfId="0" applyFont="1" applyFill="1" applyBorder="1" applyAlignment="1">
      <alignment horizontal="center" vertical="center"/>
    </xf>
    <xf numFmtId="0" fontId="12" fillId="0" borderId="10" xfId="0" applyFont="1" applyBorder="1" applyAlignment="1">
      <alignment horizontal="center" vertical="center"/>
    </xf>
    <xf numFmtId="0" fontId="12" fillId="0" borderId="5" xfId="0" applyFont="1" applyBorder="1" applyAlignment="1">
      <alignment horizontal="center" vertical="center"/>
    </xf>
    <xf numFmtId="0" fontId="0" fillId="0" borderId="15" xfId="0" applyBorder="1" applyAlignment="1">
      <alignment horizontal="center" vertical="center"/>
    </xf>
    <xf numFmtId="0" fontId="1" fillId="0" borderId="14" xfId="0" applyFont="1" applyBorder="1" applyAlignment="1">
      <alignment horizontal="center" vertical="center" wrapText="1"/>
    </xf>
    <xf numFmtId="0" fontId="4" fillId="0" borderId="14" xfId="0" applyFont="1" applyBorder="1" applyAlignment="1">
      <alignment horizontal="center" vertical="center" wrapText="1"/>
    </xf>
    <xf numFmtId="0" fontId="0" fillId="0" borderId="14" xfId="0" applyBorder="1" applyAlignment="1">
      <alignment horizontal="center" vertical="center" wrapText="1"/>
    </xf>
    <xf numFmtId="0" fontId="0" fillId="5" borderId="14" xfId="0" applyFill="1" applyBorder="1" applyAlignment="1">
      <alignment horizontal="center" vertical="center" wrapText="1"/>
    </xf>
    <xf numFmtId="0" fontId="12" fillId="0" borderId="14" xfId="0" applyFont="1" applyFill="1" applyBorder="1" applyAlignment="1">
      <alignment horizontal="center" vertical="center" wrapText="1"/>
    </xf>
    <xf numFmtId="0" fontId="12" fillId="0" borderId="14" xfId="0" applyFont="1" applyBorder="1" applyAlignment="1">
      <alignment horizontal="center" vertical="center" wrapText="1"/>
    </xf>
    <xf numFmtId="0" fontId="0" fillId="0" borderId="9" xfId="0" applyBorder="1" applyAlignment="1"/>
    <xf numFmtId="0" fontId="6" fillId="0" borderId="9" xfId="0" applyFont="1" applyFill="1" applyBorder="1" applyAlignment="1">
      <alignment horizontal="center" vertical="center"/>
    </xf>
    <xf numFmtId="0" fontId="12" fillId="0" borderId="9" xfId="0" applyFont="1" applyBorder="1" applyAlignment="1">
      <alignment horizontal="center" vertical="center"/>
    </xf>
    <xf numFmtId="0" fontId="12" fillId="0" borderId="1" xfId="0" applyFont="1" applyBorder="1" applyAlignment="1">
      <alignment horizontal="center" vertical="center"/>
    </xf>
    <xf numFmtId="0" fontId="0" fillId="0" borderId="15" xfId="0" applyFont="1" applyBorder="1" applyAlignment="1">
      <alignment horizontal="right" vertical="center"/>
    </xf>
    <xf numFmtId="0" fontId="0" fillId="0" borderId="14" xfId="0" applyFont="1" applyBorder="1" applyAlignment="1">
      <alignment horizontal="center" wrapText="1"/>
    </xf>
    <xf numFmtId="0" fontId="13" fillId="0" borderId="14" xfId="0" applyFont="1" applyFill="1" applyBorder="1" applyAlignment="1">
      <alignment horizontal="center" vertical="center" wrapText="1"/>
    </xf>
    <xf numFmtId="0" fontId="1" fillId="0" borderId="14" xfId="0" applyFont="1" applyFill="1" applyBorder="1" applyAlignment="1">
      <alignment horizontal="center"/>
    </xf>
    <xf numFmtId="0" fontId="12" fillId="5" borderId="14" xfId="0" applyFont="1" applyFill="1" applyBorder="1" applyAlignment="1">
      <alignment horizontal="left" vertical="center" wrapText="1"/>
    </xf>
    <xf numFmtId="0" fontId="12" fillId="10" borderId="14" xfId="0" applyFont="1" applyFill="1" applyBorder="1" applyAlignment="1">
      <alignment horizontal="center" vertical="center"/>
    </xf>
    <xf numFmtId="0" fontId="12" fillId="2" borderId="14" xfId="0" applyFont="1" applyFill="1" applyBorder="1" applyAlignment="1">
      <alignment horizontal="center" vertical="center"/>
    </xf>
    <xf numFmtId="0" fontId="5" fillId="0" borderId="2" xfId="0" applyFont="1" applyFill="1" applyBorder="1" applyAlignment="1"/>
    <xf numFmtId="0" fontId="0" fillId="0" borderId="13" xfId="0" applyFont="1" applyBorder="1" applyAlignment="1">
      <alignment horizontal="right" vertical="center"/>
    </xf>
    <xf numFmtId="0" fontId="0" fillId="0" borderId="12" xfId="0" applyFont="1" applyBorder="1" applyAlignment="1">
      <alignment horizontal="center" wrapText="1"/>
    </xf>
    <xf numFmtId="0" fontId="13" fillId="0" borderId="12" xfId="0" applyFont="1" applyFill="1" applyBorder="1" applyAlignment="1">
      <alignment horizontal="center" vertical="center" wrapText="1"/>
    </xf>
    <xf numFmtId="0" fontId="1" fillId="0" borderId="12" xfId="0" applyFont="1" applyFill="1" applyBorder="1" applyAlignment="1">
      <alignment horizontal="center"/>
    </xf>
    <xf numFmtId="0" fontId="12" fillId="5" borderId="12" xfId="0" applyFont="1" applyFill="1" applyBorder="1" applyAlignment="1">
      <alignment horizontal="left" vertical="center" wrapText="1"/>
    </xf>
    <xf numFmtId="0" fontId="19" fillId="5" borderId="11" xfId="0" applyFont="1" applyFill="1" applyBorder="1" applyAlignment="1">
      <alignment horizontal="left" vertical="center" wrapText="1"/>
    </xf>
    <xf numFmtId="0" fontId="19" fillId="5" borderId="11" xfId="0" applyFont="1" applyFill="1" applyBorder="1" applyAlignment="1">
      <alignment vertical="center"/>
    </xf>
    <xf numFmtId="0" fontId="0" fillId="0" borderId="12" xfId="0" applyFont="1" applyBorder="1" applyAlignment="1">
      <alignment horizontal="justify" vertical="center"/>
    </xf>
    <xf numFmtId="0" fontId="12" fillId="0" borderId="12" xfId="0" applyFont="1" applyFill="1" applyBorder="1" applyAlignment="1">
      <alignment horizontal="center" vertical="center" wrapText="1"/>
    </xf>
    <xf numFmtId="0" fontId="0" fillId="0" borderId="3" xfId="0" applyBorder="1" applyAlignment="1"/>
    <xf numFmtId="0" fontId="0" fillId="0" borderId="9" xfId="0" applyBorder="1" applyAlignment="1">
      <alignment horizontal="left"/>
    </xf>
    <xf numFmtId="0" fontId="0" fillId="0" borderId="9" xfId="0" applyBorder="1" applyAlignment="1">
      <alignment horizontal="left" vertical="center"/>
    </xf>
    <xf numFmtId="0" fontId="0" fillId="0" borderId="1" xfId="0" applyBorder="1" applyAlignment="1">
      <alignment horizontal="left" vertical="center"/>
    </xf>
    <xf numFmtId="0" fontId="21" fillId="0" borderId="6" xfId="0" applyNumberFormat="1" applyFont="1" applyBorder="1" applyAlignment="1">
      <alignment horizontal="right" vertical="center"/>
    </xf>
    <xf numFmtId="0" fontId="0" fillId="0" borderId="11" xfId="0" applyNumberFormat="1" applyFill="1" applyBorder="1" applyAlignment="1">
      <alignment horizontal="center" vertical="center"/>
    </xf>
    <xf numFmtId="0" fontId="21" fillId="0" borderId="11" xfId="0" applyNumberFormat="1" applyFont="1" applyBorder="1" applyAlignment="1">
      <alignment vertical="center"/>
    </xf>
    <xf numFmtId="0" fontId="22" fillId="0" borderId="0" xfId="0" applyFont="1" applyAlignment="1">
      <alignment wrapText="1"/>
    </xf>
    <xf numFmtId="0" fontId="24" fillId="0" borderId="11" xfId="0" applyNumberFormat="1" applyFont="1" applyFill="1" applyBorder="1" applyAlignment="1">
      <alignment horizontal="center" vertical="center" wrapText="1"/>
    </xf>
    <xf numFmtId="0" fontId="0" fillId="0" borderId="11" xfId="0" applyNumberFormat="1" applyFont="1" applyFill="1" applyBorder="1" applyAlignment="1"/>
    <xf numFmtId="0" fontId="21" fillId="0" borderId="11" xfId="0" applyFont="1" applyBorder="1" applyAlignment="1">
      <alignment vertical="center"/>
    </xf>
    <xf numFmtId="0" fontId="21" fillId="0" borderId="0" xfId="0" applyFont="1" applyAlignment="1">
      <alignment horizontal="center" vertical="top" wrapText="1"/>
    </xf>
    <xf numFmtId="0" fontId="21" fillId="0" borderId="11" xfId="0" applyFont="1" applyBorder="1" applyAlignment="1">
      <alignment horizontal="center" wrapText="1"/>
    </xf>
    <xf numFmtId="0" fontId="21" fillId="0" borderId="11" xfId="0" applyNumberFormat="1" applyFont="1" applyBorder="1" applyAlignment="1">
      <alignment horizontal="center" vertical="center" wrapText="1"/>
    </xf>
    <xf numFmtId="0" fontId="21" fillId="0" borderId="11" xfId="0" applyNumberFormat="1" applyFont="1" applyBorder="1" applyAlignment="1">
      <alignment horizontal="center" vertical="top" wrapText="1"/>
    </xf>
    <xf numFmtId="0" fontId="0" fillId="0" borderId="11" xfId="0" applyNumberFormat="1" applyFont="1" applyBorder="1" applyAlignment="1">
      <alignment horizontal="center" vertical="center" wrapText="1"/>
    </xf>
    <xf numFmtId="0" fontId="22" fillId="0" borderId="11" xfId="0" applyNumberFormat="1" applyFont="1" applyFill="1" applyBorder="1" applyAlignment="1">
      <alignment horizontal="justify" vertical="center"/>
    </xf>
    <xf numFmtId="0" fontId="22" fillId="0" borderId="0" xfId="0" applyFont="1" applyFill="1" applyAlignment="1">
      <alignment wrapText="1"/>
    </xf>
    <xf numFmtId="0" fontId="22" fillId="0" borderId="11" xfId="0" applyNumberFormat="1" applyFont="1" applyFill="1" applyBorder="1" applyAlignment="1">
      <alignment vertical="center" wrapText="1"/>
    </xf>
    <xf numFmtId="0" fontId="19" fillId="0" borderId="11" xfId="0" applyNumberFormat="1" applyFont="1" applyFill="1" applyBorder="1" applyAlignment="1">
      <alignment vertical="center" wrapText="1"/>
    </xf>
    <xf numFmtId="0" fontId="22" fillId="0" borderId="11" xfId="0" applyFont="1" applyBorder="1" applyAlignment="1">
      <alignment wrapText="1"/>
    </xf>
    <xf numFmtId="0" fontId="21" fillId="0" borderId="11" xfId="0" applyNumberFormat="1" applyFont="1" applyFill="1" applyBorder="1" applyAlignment="1">
      <alignment horizontal="center" vertical="top" wrapText="1"/>
    </xf>
    <xf numFmtId="0" fontId="21" fillId="0" borderId="6" xfId="0" applyFont="1" applyBorder="1" applyAlignment="1">
      <alignment horizontal="right" vertical="center"/>
    </xf>
    <xf numFmtId="0" fontId="25" fillId="0" borderId="11" xfId="0" applyFont="1" applyBorder="1" applyAlignment="1">
      <alignment vertical="center" wrapText="1"/>
    </xf>
    <xf numFmtId="0" fontId="21" fillId="0" borderId="11" xfId="0" applyFont="1" applyFill="1" applyBorder="1" applyAlignment="1">
      <alignment horizontal="center" vertical="center" wrapText="1"/>
    </xf>
    <xf numFmtId="0" fontId="19" fillId="0" borderId="11" xfId="0" applyFont="1" applyFill="1" applyBorder="1" applyAlignment="1">
      <alignment vertical="center" wrapText="1"/>
    </xf>
    <xf numFmtId="0" fontId="23" fillId="0" borderId="11" xfId="0" applyFont="1" applyFill="1" applyBorder="1" applyAlignment="1">
      <alignment vertical="center" wrapText="1"/>
    </xf>
    <xf numFmtId="0" fontId="12" fillId="0" borderId="11" xfId="0" applyFont="1" applyFill="1" applyBorder="1" applyAlignment="1">
      <alignment horizontal="center" vertical="center"/>
    </xf>
    <xf numFmtId="0" fontId="0" fillId="0" borderId="7" xfId="0" applyBorder="1" applyAlignment="1">
      <alignment horizontal="center" vertical="center"/>
    </xf>
    <xf numFmtId="0" fontId="13" fillId="0" borderId="11" xfId="0" applyFont="1" applyFill="1" applyBorder="1" applyAlignment="1">
      <alignment horizontal="center" vertical="center" wrapText="1"/>
    </xf>
    <xf numFmtId="0" fontId="12" fillId="0" borderId="14" xfId="0" applyFont="1" applyBorder="1" applyAlignment="1">
      <alignment horizontal="center" vertical="center" wrapText="1"/>
    </xf>
    <xf numFmtId="0" fontId="0" fillId="0" borderId="2" xfId="0" applyBorder="1" applyAlignment="1">
      <alignment horizontal="center" vertical="center" wrapText="1"/>
    </xf>
    <xf numFmtId="0" fontId="0" fillId="0" borderId="11" xfId="0" applyBorder="1" applyAlignment="1">
      <alignment horizontal="center" vertical="center" wrapText="1"/>
    </xf>
    <xf numFmtId="0" fontId="13" fillId="0" borderId="11" xfId="0" applyFont="1" applyFill="1" applyBorder="1" applyAlignment="1">
      <alignment horizontal="left" vertical="center" wrapText="1"/>
    </xf>
    <xf numFmtId="0" fontId="0" fillId="0" borderId="11" xfId="0" applyBorder="1" applyAlignment="1">
      <alignment wrapText="1"/>
    </xf>
    <xf numFmtId="0" fontId="11" fillId="4" borderId="9" xfId="0" applyFont="1" applyFill="1" applyBorder="1" applyAlignment="1">
      <alignment horizontal="center"/>
    </xf>
    <xf numFmtId="0" fontId="0" fillId="0" borderId="9" xfId="0" applyBorder="1" applyAlignment="1">
      <alignment horizontal="center"/>
    </xf>
    <xf numFmtId="0" fontId="10" fillId="9" borderId="9" xfId="0" applyFont="1" applyFill="1" applyBorder="1" applyAlignment="1">
      <alignment horizontal="center" vertical="center"/>
    </xf>
    <xf numFmtId="0" fontId="0" fillId="0" borderId="9" xfId="0" applyBorder="1" applyAlignment="1">
      <alignment horizontal="center" vertical="center"/>
    </xf>
    <xf numFmtId="0" fontId="0" fillId="0" borderId="1" xfId="0" applyBorder="1" applyAlignment="1">
      <alignment horizontal="center" vertical="center"/>
    </xf>
    <xf numFmtId="0" fontId="1" fillId="7" borderId="11" xfId="0" applyFont="1" applyFill="1" applyBorder="1" applyAlignment="1">
      <alignment horizontal="center" vertical="center" wrapText="1"/>
    </xf>
    <xf numFmtId="0" fontId="0" fillId="0" borderId="7" xfId="0" applyBorder="1" applyAlignment="1">
      <alignment horizontal="center" vertical="center" wrapText="1"/>
    </xf>
    <xf numFmtId="0" fontId="1" fillId="0" borderId="9" xfId="0" applyFont="1" applyBorder="1" applyAlignment="1">
      <alignment horizontal="center" vertical="center"/>
    </xf>
    <xf numFmtId="0" fontId="1" fillId="0" borderId="9" xfId="0" applyFont="1" applyBorder="1" applyAlignment="1">
      <alignment horizontal="center" vertical="center" wrapText="1"/>
    </xf>
    <xf numFmtId="0" fontId="1" fillId="0" borderId="1" xfId="0" applyFont="1" applyBorder="1" applyAlignment="1">
      <alignment horizontal="center" vertical="center"/>
    </xf>
    <xf numFmtId="0" fontId="1" fillId="0" borderId="10" xfId="0" applyFont="1" applyBorder="1" applyAlignment="1">
      <alignment horizontal="center" vertical="top" wrapText="1"/>
    </xf>
    <xf numFmtId="0" fontId="0" fillId="0" borderId="10" xfId="0" applyBorder="1" applyAlignment="1">
      <alignment horizontal="center" vertical="top" wrapText="1"/>
    </xf>
    <xf numFmtId="0" fontId="1" fillId="0" borderId="12" xfId="0" applyFont="1" applyBorder="1" applyAlignment="1">
      <alignment horizontal="center"/>
    </xf>
  </cellXfs>
  <cellStyles count="112">
    <cellStyle name="Followed Hyperlink" xfId="2" builtinId="9" hidden="1"/>
    <cellStyle name="Followed Hyperlink" xfId="3" builtinId="9" hidden="1"/>
    <cellStyle name="Followed Hyperlink" xfId="4" builtinId="9" hidden="1"/>
    <cellStyle name="Followed Hyperlink" xfId="5" builtinId="9" hidden="1"/>
    <cellStyle name="Followed Hyperlink" xfId="6" builtinId="9" hidden="1"/>
    <cellStyle name="Followed Hyperlink" xfId="7" builtinId="9" hidden="1"/>
    <cellStyle name="Followed Hyperlink" xfId="8" builtinId="9" hidden="1"/>
    <cellStyle name="Followed Hyperlink" xfId="9" builtinId="9" hidden="1"/>
    <cellStyle name="Followed Hyperlink" xfId="10" builtinId="9" hidden="1"/>
    <cellStyle name="Followed Hyperlink" xfId="11" builtinId="9" hidden="1"/>
    <cellStyle name="Followed Hyperlink" xfId="12" builtinId="9" hidden="1"/>
    <cellStyle name="Followed Hyperlink" xfId="13" builtinId="9" hidden="1"/>
    <cellStyle name="Followed Hyperlink" xfId="14" builtinId="9" hidden="1"/>
    <cellStyle name="Followed Hyperlink" xfId="15" builtinId="9" hidden="1"/>
    <cellStyle name="Followed Hyperlink" xfId="16" builtinId="9" hidden="1"/>
    <cellStyle name="Followed Hyperlink" xfId="17" builtinId="9" hidden="1"/>
    <cellStyle name="Followed Hyperlink" xfId="18" builtinId="9" hidden="1"/>
    <cellStyle name="Followed Hyperlink" xfId="19" builtinId="9" hidden="1"/>
    <cellStyle name="Followed Hyperlink" xfId="20" builtinId="9" hidden="1"/>
    <cellStyle name="Followed Hyperlink" xfId="21" builtinId="9" hidden="1"/>
    <cellStyle name="Followed Hyperlink" xfId="22" builtinId="9" hidden="1"/>
    <cellStyle name="Followed Hyperlink" xfId="23" builtinId="9" hidden="1"/>
    <cellStyle name="Followed Hyperlink" xfId="24" builtinId="9" hidden="1"/>
    <cellStyle name="Followed Hyperlink" xfId="25" builtinId="9" hidden="1"/>
    <cellStyle name="Followed Hyperlink" xfId="26" builtinId="9" hidden="1"/>
    <cellStyle name="Followed Hyperlink" xfId="27" builtinId="9" hidden="1"/>
    <cellStyle name="Followed Hyperlink" xfId="28" builtinId="9" hidden="1"/>
    <cellStyle name="Followed Hyperlink" xfId="29" builtinId="9" hidden="1"/>
    <cellStyle name="Followed Hyperlink" xfId="30" builtinId="9" hidden="1"/>
    <cellStyle name="Followed Hyperlink" xfId="31" builtinId="9" hidden="1"/>
    <cellStyle name="Followed Hyperlink" xfId="32" builtinId="9" hidden="1"/>
    <cellStyle name="Followed Hyperlink" xfId="33" builtinId="9" hidden="1"/>
    <cellStyle name="Followed Hyperlink" xfId="34" builtinId="9" hidden="1"/>
    <cellStyle name="Followed Hyperlink" xfId="35" builtinId="9" hidden="1"/>
    <cellStyle name="Followed Hyperlink" xfId="36" builtinId="9" hidden="1"/>
    <cellStyle name="Followed Hyperlink" xfId="37" builtinId="9" hidden="1"/>
    <cellStyle name="Followed Hyperlink" xfId="38" builtinId="9" hidden="1"/>
    <cellStyle name="Followed Hyperlink" xfId="39" builtinId="9" hidden="1"/>
    <cellStyle name="Followed Hyperlink" xfId="40" builtinId="9" hidden="1"/>
    <cellStyle name="Followed Hyperlink" xfId="41" builtinId="9" hidden="1"/>
    <cellStyle name="Followed Hyperlink" xfId="42" builtinId="9" hidden="1"/>
    <cellStyle name="Followed Hyperlink" xfId="43" builtinId="9" hidden="1"/>
    <cellStyle name="Followed Hyperlink" xfId="44" builtinId="9" hidden="1"/>
    <cellStyle name="Followed Hyperlink" xfId="45" builtinId="9" hidden="1"/>
    <cellStyle name="Followed Hyperlink" xfId="46" builtinId="9" hidden="1"/>
    <cellStyle name="Followed Hyperlink" xfId="47" builtinId="9" hidden="1"/>
    <cellStyle name="Followed Hyperlink" xfId="48" builtinId="9" hidden="1"/>
    <cellStyle name="Followed Hyperlink" xfId="49" builtinId="9" hidden="1"/>
    <cellStyle name="Followed Hyperlink" xfId="50" builtinId="9" hidden="1"/>
    <cellStyle name="Followed Hyperlink" xfId="51" builtinId="9" hidden="1"/>
    <cellStyle name="Followed Hyperlink" xfId="52" builtinId="9" hidden="1"/>
    <cellStyle name="Followed Hyperlink" xfId="53" builtinId="9" hidden="1"/>
    <cellStyle name="Followed Hyperlink" xfId="54" builtinId="9" hidden="1"/>
    <cellStyle name="Followed Hyperlink" xfId="55" builtinId="9" hidden="1"/>
    <cellStyle name="Followed Hyperlink" xfId="56" builtinId="9" hidden="1"/>
    <cellStyle name="Followed Hyperlink" xfId="57" builtinId="9" hidden="1"/>
    <cellStyle name="Followed Hyperlink" xfId="58" builtinId="9" hidden="1"/>
    <cellStyle name="Followed Hyperlink" xfId="59" builtinId="9" hidden="1"/>
    <cellStyle name="Followed Hyperlink" xfId="60" builtinId="9" hidden="1"/>
    <cellStyle name="Followed Hyperlink" xfId="61" builtinId="9" hidden="1"/>
    <cellStyle name="Followed Hyperlink" xfId="62" builtinId="9" hidden="1"/>
    <cellStyle name="Followed Hyperlink" xfId="63" builtinId="9" hidden="1"/>
    <cellStyle name="Followed Hyperlink" xfId="64" builtinId="9" hidden="1"/>
    <cellStyle name="Followed Hyperlink" xfId="65" builtinId="9" hidden="1"/>
    <cellStyle name="Followed Hyperlink" xfId="66" builtinId="9" hidden="1"/>
    <cellStyle name="Followed Hyperlink" xfId="67" builtinId="9" hidden="1"/>
    <cellStyle name="Followed Hyperlink" xfId="68" builtinId="9" hidden="1"/>
    <cellStyle name="Followed Hyperlink" xfId="69" builtinId="9" hidden="1"/>
    <cellStyle name="Followed Hyperlink" xfId="70" builtinId="9" hidden="1"/>
    <cellStyle name="Followed Hyperlink" xfId="71" builtinId="9" hidden="1"/>
    <cellStyle name="Followed Hyperlink" xfId="72" builtinId="9" hidden="1"/>
    <cellStyle name="Followed Hyperlink" xfId="73" builtinId="9" hidden="1"/>
    <cellStyle name="Followed Hyperlink" xfId="74" builtinId="9" hidden="1"/>
    <cellStyle name="Followed Hyperlink" xfId="75" builtinId="9" hidden="1"/>
    <cellStyle name="Followed Hyperlink" xfId="76" builtinId="9" hidden="1"/>
    <cellStyle name="Followed Hyperlink" xfId="77" builtinId="9" hidden="1"/>
    <cellStyle name="Followed Hyperlink" xfId="78" builtinId="9" hidden="1"/>
    <cellStyle name="Followed Hyperlink" xfId="79" builtinId="9" hidden="1"/>
    <cellStyle name="Followed Hyperlink" xfId="80" builtinId="9" hidden="1"/>
    <cellStyle name="Followed Hyperlink" xfId="81" builtinId="9" hidden="1"/>
    <cellStyle name="Followed Hyperlink" xfId="82" builtinId="9" hidden="1"/>
    <cellStyle name="Followed Hyperlink" xfId="83" builtinId="9" hidden="1"/>
    <cellStyle name="Followed Hyperlink" xfId="84" builtinId="9" hidden="1"/>
    <cellStyle name="Followed Hyperlink" xfId="85" builtinId="9" hidden="1"/>
    <cellStyle name="Followed Hyperlink" xfId="86" builtinId="9" hidden="1"/>
    <cellStyle name="Followed Hyperlink" xfId="87" builtinId="9" hidden="1"/>
    <cellStyle name="Followed Hyperlink" xfId="88" builtinId="9" hidden="1"/>
    <cellStyle name="Followed Hyperlink" xfId="89" builtinId="9" hidden="1"/>
    <cellStyle name="Followed Hyperlink" xfId="90" builtinId="9" hidden="1"/>
    <cellStyle name="Followed Hyperlink" xfId="91" builtinId="9" hidden="1"/>
    <cellStyle name="Followed Hyperlink" xfId="92" builtinId="9" hidden="1"/>
    <cellStyle name="Followed Hyperlink" xfId="93" builtinId="9" hidden="1"/>
    <cellStyle name="Followed Hyperlink" xfId="94" builtinId="9" hidden="1"/>
    <cellStyle name="Followed Hyperlink" xfId="95" builtinId="9" hidden="1"/>
    <cellStyle name="Followed Hyperlink" xfId="96" builtinId="9" hidden="1"/>
    <cellStyle name="Followed Hyperlink" xfId="97" builtinId="9" hidden="1"/>
    <cellStyle name="Followed Hyperlink" xfId="98" builtinId="9" hidden="1"/>
    <cellStyle name="Followed Hyperlink" xfId="99" builtinId="9" hidden="1"/>
    <cellStyle name="Followed Hyperlink" xfId="100" builtinId="9" hidden="1"/>
    <cellStyle name="Followed Hyperlink" xfId="101" builtinId="9" hidden="1"/>
    <cellStyle name="Followed Hyperlink" xfId="102" builtinId="9" hidden="1"/>
    <cellStyle name="Followed Hyperlink" xfId="103" builtinId="9" hidden="1"/>
    <cellStyle name="Followed Hyperlink" xfId="104" builtinId="9" hidden="1"/>
    <cellStyle name="Followed Hyperlink" xfId="105" builtinId="9" hidden="1"/>
    <cellStyle name="Followed Hyperlink" xfId="106" builtinId="9" hidden="1"/>
    <cellStyle name="Followed Hyperlink" xfId="107" builtinId="9" hidden="1"/>
    <cellStyle name="Followed Hyperlink" xfId="108" builtinId="9" hidden="1"/>
    <cellStyle name="Followed Hyperlink" xfId="109" builtinId="9" hidden="1"/>
    <cellStyle name="Followed Hyperlink" xfId="110" builtinId="9" hidden="1"/>
    <cellStyle name="Followed Hyperlink" xfId="111" builtinId="9" hidden="1"/>
    <cellStyle name="Hyperlink" xfId="1" builtinId="8"/>
    <cellStyle name="Normal"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51"/>
  <sheetViews>
    <sheetView tabSelected="1" view="pageBreakPreview" topLeftCell="A16" zoomScale="80" zoomScaleNormal="80" zoomScaleSheetLayoutView="80" zoomScalePageLayoutView="80" workbookViewId="0">
      <selection activeCell="D4" sqref="D4"/>
    </sheetView>
  </sheetViews>
  <sheetFormatPr defaultColWidth="8.77734375" defaultRowHeight="14.4" x14ac:dyDescent="0.3"/>
  <cols>
    <col min="1" max="1" width="7.33203125" style="59" customWidth="1"/>
    <col min="2" max="2" width="38.109375" style="59" customWidth="1"/>
    <col min="3" max="3" width="31.33203125" style="59" customWidth="1"/>
    <col min="4" max="4" width="17.44140625" style="59" customWidth="1"/>
    <col min="5" max="5" width="11.109375" style="59" customWidth="1"/>
    <col min="6" max="6" width="20.77734375" style="59" customWidth="1"/>
    <col min="7" max="7" width="9.33203125" style="59" customWidth="1"/>
    <col min="8" max="8" width="8.77734375" style="59"/>
    <col min="9" max="9" width="22.6640625" style="59" customWidth="1"/>
    <col min="10" max="16384" width="8.77734375" style="59"/>
  </cols>
  <sheetData>
    <row r="1" spans="1:14" ht="18.600000000000001" thickBot="1" x14ac:dyDescent="0.4">
      <c r="A1" s="57" t="s">
        <v>248</v>
      </c>
      <c r="B1" s="58"/>
      <c r="C1" s="58"/>
      <c r="D1" s="58"/>
      <c r="E1" s="58"/>
      <c r="F1" s="58"/>
      <c r="G1" s="58"/>
      <c r="H1" s="58"/>
      <c r="I1" s="58"/>
    </row>
    <row r="2" spans="1:14" ht="18" x14ac:dyDescent="0.35">
      <c r="A2" s="110"/>
      <c r="B2" s="99" t="s">
        <v>3</v>
      </c>
      <c r="C2" s="99"/>
      <c r="D2" s="185" t="s">
        <v>15</v>
      </c>
      <c r="E2" s="186"/>
      <c r="F2" s="187" t="s">
        <v>16</v>
      </c>
      <c r="G2" s="188"/>
      <c r="H2" s="188"/>
      <c r="I2" s="189"/>
    </row>
    <row r="3" spans="1:14" ht="28.8" x14ac:dyDescent="0.3">
      <c r="A3" s="111" t="s">
        <v>2</v>
      </c>
      <c r="B3" s="63" t="s">
        <v>249</v>
      </c>
      <c r="C3" s="64" t="s">
        <v>13</v>
      </c>
      <c r="D3" s="65" t="s">
        <v>299</v>
      </c>
      <c r="E3" s="66" t="s">
        <v>11</v>
      </c>
      <c r="F3" s="190" t="s">
        <v>0</v>
      </c>
      <c r="G3" s="182"/>
      <c r="H3" s="182"/>
      <c r="I3" s="191"/>
    </row>
    <row r="4" spans="1:14" ht="28.95" customHeight="1" thickBot="1" x14ac:dyDescent="0.35">
      <c r="A4" s="122"/>
      <c r="B4" s="123"/>
      <c r="C4" s="124"/>
      <c r="D4" s="125"/>
      <c r="E4" s="126"/>
      <c r="F4" s="127" t="s">
        <v>14</v>
      </c>
      <c r="G4" s="128" t="s">
        <v>74</v>
      </c>
      <c r="H4" s="180" t="s">
        <v>75</v>
      </c>
      <c r="I4" s="181"/>
    </row>
    <row r="5" spans="1:14" ht="18" x14ac:dyDescent="0.35">
      <c r="A5" s="98" t="s">
        <v>255</v>
      </c>
      <c r="B5" s="99"/>
      <c r="C5" s="129"/>
      <c r="D5" s="130"/>
      <c r="E5" s="130"/>
      <c r="F5" s="130"/>
      <c r="G5" s="131" t="s">
        <v>12</v>
      </c>
      <c r="H5" s="131" t="s">
        <v>12</v>
      </c>
      <c r="I5" s="132" t="s">
        <v>1</v>
      </c>
    </row>
    <row r="6" spans="1:14" ht="29.4" thickBot="1" x14ac:dyDescent="0.35">
      <c r="A6" s="112">
        <v>7.1</v>
      </c>
      <c r="B6" s="39" t="s">
        <v>110</v>
      </c>
      <c r="C6" s="56"/>
      <c r="D6" s="34" t="s">
        <v>72</v>
      </c>
      <c r="E6" s="34" t="s">
        <v>73</v>
      </c>
      <c r="F6" s="127" t="s">
        <v>14</v>
      </c>
      <c r="G6" s="128" t="s">
        <v>74</v>
      </c>
      <c r="H6" s="180" t="s">
        <v>75</v>
      </c>
      <c r="I6" s="181"/>
    </row>
    <row r="7" spans="1:14" ht="74.400000000000006" customHeight="1" x14ac:dyDescent="0.3">
      <c r="A7" s="112"/>
      <c r="B7" s="165" t="s">
        <v>274</v>
      </c>
      <c r="C7" s="158" t="s">
        <v>20</v>
      </c>
      <c r="D7" s="155"/>
      <c r="E7" s="36"/>
      <c r="F7" s="166" t="s">
        <v>287</v>
      </c>
      <c r="G7" s="37"/>
      <c r="H7" s="33"/>
      <c r="I7" s="100"/>
      <c r="L7" s="60"/>
      <c r="N7" s="60"/>
    </row>
    <row r="8" spans="1:14" ht="97.2" x14ac:dyDescent="0.3">
      <c r="A8" s="154">
        <v>1</v>
      </c>
      <c r="B8" s="156" t="s">
        <v>275</v>
      </c>
      <c r="C8" s="38"/>
      <c r="D8" s="161" t="s">
        <v>276</v>
      </c>
      <c r="E8" s="36"/>
      <c r="F8" s="170" t="s">
        <v>290</v>
      </c>
      <c r="G8" s="37"/>
      <c r="H8" s="33"/>
      <c r="I8" s="100"/>
      <c r="L8" s="60"/>
      <c r="N8" s="60"/>
    </row>
    <row r="9" spans="1:14" ht="100.8" customHeight="1" x14ac:dyDescent="0.3">
      <c r="A9" s="154">
        <v>2</v>
      </c>
      <c r="B9" s="156" t="s">
        <v>277</v>
      </c>
      <c r="C9" s="38"/>
      <c r="D9" s="35"/>
      <c r="E9" s="36"/>
      <c r="F9" s="167" t="s">
        <v>288</v>
      </c>
      <c r="G9" s="37"/>
      <c r="H9" s="33"/>
      <c r="I9" s="100"/>
      <c r="N9" s="60"/>
    </row>
    <row r="10" spans="1:14" ht="55.2" x14ac:dyDescent="0.3">
      <c r="A10" s="154">
        <v>3</v>
      </c>
      <c r="B10" s="156" t="s">
        <v>278</v>
      </c>
      <c r="C10" s="38"/>
      <c r="D10" s="35"/>
      <c r="E10" s="36"/>
      <c r="F10" s="168" t="s">
        <v>289</v>
      </c>
      <c r="G10" s="37"/>
      <c r="H10" s="33"/>
      <c r="I10" s="100"/>
      <c r="K10" s="61"/>
      <c r="N10" s="60">
        <v>3770</v>
      </c>
    </row>
    <row r="11" spans="1:14" ht="41.4" x14ac:dyDescent="0.3">
      <c r="A11" s="154">
        <v>4</v>
      </c>
      <c r="B11" s="160" t="s">
        <v>279</v>
      </c>
      <c r="C11" s="38"/>
      <c r="D11" s="159"/>
      <c r="E11" s="36"/>
      <c r="F11" s="168" t="s">
        <v>291</v>
      </c>
      <c r="G11" s="37"/>
      <c r="H11" s="33"/>
      <c r="I11" s="100"/>
      <c r="K11" s="61"/>
      <c r="N11" s="60">
        <v>3880</v>
      </c>
    </row>
    <row r="12" spans="1:14" ht="69" x14ac:dyDescent="0.3">
      <c r="A12" s="154">
        <v>5</v>
      </c>
      <c r="B12" s="160" t="s">
        <v>280</v>
      </c>
      <c r="C12" s="38"/>
      <c r="D12" s="159"/>
      <c r="E12" s="36"/>
      <c r="F12" s="168" t="s">
        <v>292</v>
      </c>
      <c r="G12" s="37"/>
      <c r="H12" s="33"/>
      <c r="I12" s="100"/>
      <c r="K12" s="61"/>
      <c r="N12" s="60">
        <v>4080</v>
      </c>
    </row>
    <row r="13" spans="1:14" ht="152.4" customHeight="1" x14ac:dyDescent="0.3">
      <c r="A13" s="154">
        <v>6</v>
      </c>
      <c r="B13" s="160" t="s">
        <v>281</v>
      </c>
      <c r="C13" s="38"/>
      <c r="D13" s="159"/>
      <c r="E13" s="36"/>
      <c r="F13" s="168" t="s">
        <v>293</v>
      </c>
      <c r="G13" s="37"/>
      <c r="H13" s="33"/>
      <c r="I13" s="100"/>
      <c r="K13" s="61"/>
      <c r="N13" s="60"/>
    </row>
    <row r="14" spans="1:14" ht="71.400000000000006" customHeight="1" x14ac:dyDescent="0.3">
      <c r="A14" s="154"/>
      <c r="B14" s="160"/>
      <c r="C14" s="38"/>
      <c r="D14" s="159"/>
      <c r="E14" s="36"/>
      <c r="F14" s="157" t="s">
        <v>295</v>
      </c>
      <c r="G14" s="37"/>
      <c r="H14" s="33"/>
      <c r="I14" s="100"/>
      <c r="K14" s="61"/>
      <c r="N14" s="60"/>
    </row>
    <row r="15" spans="1:14" ht="158.4" x14ac:dyDescent="0.3">
      <c r="A15" s="112"/>
      <c r="B15" s="162" t="s">
        <v>282</v>
      </c>
      <c r="C15" s="163" t="s">
        <v>283</v>
      </c>
      <c r="D15" s="159"/>
      <c r="E15" s="36"/>
      <c r="F15" s="169" t="s">
        <v>127</v>
      </c>
      <c r="G15" s="37"/>
      <c r="H15" s="33"/>
      <c r="I15" s="100"/>
      <c r="K15" s="61"/>
      <c r="N15" s="60">
        <f>SUM(N10:N12)</f>
        <v>11730</v>
      </c>
    </row>
    <row r="16" spans="1:14" ht="84.6" customHeight="1" x14ac:dyDescent="0.3">
      <c r="A16" s="112"/>
      <c r="B16" s="161" t="s">
        <v>284</v>
      </c>
      <c r="C16" s="164" t="s">
        <v>285</v>
      </c>
      <c r="D16" s="171" t="s">
        <v>286</v>
      </c>
      <c r="E16" s="36"/>
      <c r="F16" s="169" t="s">
        <v>294</v>
      </c>
      <c r="G16" s="37"/>
      <c r="H16" s="33"/>
      <c r="I16" s="100"/>
      <c r="K16" s="61"/>
      <c r="N16" s="60"/>
    </row>
    <row r="17" spans="1:9" ht="28.8" x14ac:dyDescent="0.3">
      <c r="A17" s="172">
        <v>7.2</v>
      </c>
      <c r="B17" s="173" t="s">
        <v>111</v>
      </c>
      <c r="C17" s="56"/>
      <c r="D17" s="45" t="s">
        <v>298</v>
      </c>
      <c r="E17" s="45" t="s">
        <v>73</v>
      </c>
      <c r="F17" s="46" t="s">
        <v>14</v>
      </c>
      <c r="G17" s="47" t="s">
        <v>74</v>
      </c>
      <c r="H17" s="177" t="s">
        <v>75</v>
      </c>
      <c r="I17" s="178"/>
    </row>
    <row r="18" spans="1:9" ht="72" x14ac:dyDescent="0.3">
      <c r="A18" s="113"/>
      <c r="B18" s="68" t="s">
        <v>120</v>
      </c>
      <c r="C18" s="174" t="s">
        <v>296</v>
      </c>
      <c r="D18" s="155"/>
      <c r="E18" s="50"/>
      <c r="F18" s="175" t="s">
        <v>128</v>
      </c>
      <c r="G18" s="52"/>
      <c r="H18" s="2"/>
      <c r="I18" s="3"/>
    </row>
    <row r="19" spans="1:9" ht="45.6" customHeight="1" x14ac:dyDescent="0.3">
      <c r="A19" s="113"/>
      <c r="B19" s="71"/>
      <c r="C19" s="72"/>
      <c r="D19" s="73"/>
      <c r="E19" s="50"/>
      <c r="F19" s="176" t="s">
        <v>297</v>
      </c>
      <c r="G19" s="52"/>
      <c r="H19" s="2"/>
      <c r="I19" s="3"/>
    </row>
    <row r="20" spans="1:9" ht="27.6" x14ac:dyDescent="0.3">
      <c r="A20" s="113">
        <v>3</v>
      </c>
      <c r="B20" s="67" t="s">
        <v>112</v>
      </c>
      <c r="C20" s="56"/>
      <c r="D20" s="45" t="s">
        <v>72</v>
      </c>
      <c r="E20" s="45" t="s">
        <v>73</v>
      </c>
      <c r="F20" s="46" t="s">
        <v>14</v>
      </c>
      <c r="G20" s="47" t="s">
        <v>74</v>
      </c>
      <c r="H20" s="177" t="s">
        <v>75</v>
      </c>
      <c r="I20" s="178"/>
    </row>
    <row r="21" spans="1:9" ht="198" customHeight="1" x14ac:dyDescent="0.3">
      <c r="A21" s="113" t="s">
        <v>18</v>
      </c>
      <c r="B21" s="68" t="s">
        <v>121</v>
      </c>
      <c r="C21" s="44" t="s">
        <v>17</v>
      </c>
      <c r="D21" s="40" t="s">
        <v>61</v>
      </c>
      <c r="E21" s="50"/>
      <c r="F21" s="146" t="s">
        <v>220</v>
      </c>
      <c r="G21" s="52"/>
      <c r="H21" s="2"/>
      <c r="I21" s="3"/>
    </row>
    <row r="22" spans="1:9" ht="27.6" x14ac:dyDescent="0.3">
      <c r="A22" s="113"/>
      <c r="B22" s="71"/>
      <c r="C22" s="72"/>
      <c r="D22" s="73"/>
      <c r="E22" s="73"/>
      <c r="F22" s="146" t="s">
        <v>221</v>
      </c>
      <c r="G22" s="52"/>
      <c r="H22" s="2"/>
      <c r="I22" s="3"/>
    </row>
    <row r="23" spans="1:9" ht="27.6" x14ac:dyDescent="0.3">
      <c r="A23" s="113"/>
      <c r="B23" s="71"/>
      <c r="C23" s="74"/>
      <c r="D23" s="73"/>
      <c r="E23" s="73"/>
      <c r="F23" s="146" t="s">
        <v>129</v>
      </c>
      <c r="G23" s="52"/>
      <c r="H23" s="2"/>
      <c r="I23" s="3"/>
    </row>
    <row r="24" spans="1:9" x14ac:dyDescent="0.3">
      <c r="A24" s="113"/>
      <c r="B24" s="71"/>
      <c r="C24" s="74"/>
      <c r="D24" s="73"/>
      <c r="E24" s="73"/>
      <c r="F24" s="75"/>
      <c r="G24" s="52"/>
      <c r="H24" s="2"/>
      <c r="I24" s="3"/>
    </row>
    <row r="25" spans="1:9" ht="27.6" x14ac:dyDescent="0.3">
      <c r="A25" s="113">
        <v>4</v>
      </c>
      <c r="B25" s="67" t="s">
        <v>113</v>
      </c>
      <c r="C25" s="56"/>
      <c r="D25" s="45" t="s">
        <v>72</v>
      </c>
      <c r="E25" s="45" t="s">
        <v>73</v>
      </c>
      <c r="F25" s="46" t="s">
        <v>14</v>
      </c>
      <c r="G25" s="47" t="s">
        <v>74</v>
      </c>
      <c r="H25" s="177" t="s">
        <v>75</v>
      </c>
      <c r="I25" s="178"/>
    </row>
    <row r="26" spans="1:9" ht="156.6" customHeight="1" x14ac:dyDescent="0.3">
      <c r="A26" s="113" t="s">
        <v>18</v>
      </c>
      <c r="B26" s="68" t="s">
        <v>122</v>
      </c>
      <c r="C26" s="69" t="s">
        <v>250</v>
      </c>
      <c r="D26" s="40"/>
      <c r="E26" s="50"/>
      <c r="F26" s="76" t="s">
        <v>222</v>
      </c>
      <c r="G26" s="52"/>
      <c r="H26" s="2"/>
      <c r="I26" s="3"/>
    </row>
    <row r="27" spans="1:9" ht="27.6" x14ac:dyDescent="0.3">
      <c r="A27" s="113"/>
      <c r="B27" s="71"/>
      <c r="C27" s="72"/>
      <c r="D27" s="73"/>
      <c r="E27" s="73"/>
      <c r="F27" s="76" t="s">
        <v>220</v>
      </c>
      <c r="G27" s="52"/>
      <c r="H27" s="2"/>
      <c r="I27" s="3"/>
    </row>
    <row r="28" spans="1:9" ht="27.6" x14ac:dyDescent="0.3">
      <c r="A28" s="113"/>
      <c r="B28" s="71"/>
      <c r="C28" s="74"/>
      <c r="D28" s="73"/>
      <c r="E28" s="73"/>
      <c r="F28" s="76" t="s">
        <v>221</v>
      </c>
      <c r="G28" s="52"/>
      <c r="H28" s="2"/>
      <c r="I28" s="3"/>
    </row>
    <row r="29" spans="1:9" ht="55.2" x14ac:dyDescent="0.3">
      <c r="A29" s="113"/>
      <c r="B29" s="71"/>
      <c r="C29" s="74"/>
      <c r="D29" s="73"/>
      <c r="E29" s="73"/>
      <c r="F29" s="76" t="s">
        <v>130</v>
      </c>
      <c r="G29" s="52"/>
      <c r="H29" s="2"/>
      <c r="I29" s="3"/>
    </row>
    <row r="30" spans="1:9" ht="27.6" x14ac:dyDescent="0.3">
      <c r="A30" s="113">
        <v>5</v>
      </c>
      <c r="B30" s="67" t="s">
        <v>114</v>
      </c>
      <c r="C30" s="69"/>
      <c r="D30" s="45" t="s">
        <v>72</v>
      </c>
      <c r="E30" s="45" t="s">
        <v>73</v>
      </c>
      <c r="F30" s="46" t="s">
        <v>14</v>
      </c>
      <c r="G30" s="47" t="s">
        <v>74</v>
      </c>
      <c r="H30" s="177" t="s">
        <v>75</v>
      </c>
      <c r="I30" s="178"/>
    </row>
    <row r="31" spans="1:9" ht="57.6" x14ac:dyDescent="0.3">
      <c r="A31" s="113" t="s">
        <v>18</v>
      </c>
      <c r="B31" s="68" t="s">
        <v>123</v>
      </c>
      <c r="C31" s="44" t="s">
        <v>17</v>
      </c>
      <c r="D31" s="40" t="s">
        <v>61</v>
      </c>
      <c r="E31" s="50"/>
      <c r="F31" s="76" t="s">
        <v>223</v>
      </c>
      <c r="G31" s="52"/>
      <c r="H31" s="2"/>
      <c r="I31" s="3"/>
    </row>
    <row r="32" spans="1:9" x14ac:dyDescent="0.3">
      <c r="A32" s="113"/>
      <c r="B32" s="71"/>
      <c r="C32" s="72"/>
      <c r="D32" s="73"/>
      <c r="E32" s="73"/>
      <c r="F32" s="147" t="s">
        <v>224</v>
      </c>
      <c r="G32" s="52"/>
      <c r="H32" s="2"/>
      <c r="I32" s="3"/>
    </row>
    <row r="33" spans="1:9" x14ac:dyDescent="0.3">
      <c r="A33" s="113"/>
      <c r="B33" s="71"/>
      <c r="C33" s="74"/>
      <c r="D33" s="73"/>
      <c r="E33" s="73"/>
      <c r="F33" s="75"/>
      <c r="G33" s="52"/>
      <c r="H33" s="2"/>
      <c r="I33" s="3"/>
    </row>
    <row r="34" spans="1:9" x14ac:dyDescent="0.3">
      <c r="A34" s="113"/>
      <c r="B34" s="71"/>
      <c r="C34" s="74"/>
      <c r="D34" s="73"/>
      <c r="E34" s="73"/>
      <c r="F34" s="75"/>
      <c r="G34" s="52"/>
      <c r="H34" s="2"/>
      <c r="I34" s="3"/>
    </row>
    <row r="35" spans="1:9" ht="27.6" x14ac:dyDescent="0.3">
      <c r="A35" s="113">
        <v>6</v>
      </c>
      <c r="B35" s="67" t="s">
        <v>115</v>
      </c>
      <c r="C35" s="69"/>
      <c r="D35" s="45" t="s">
        <v>72</v>
      </c>
      <c r="E35" s="45" t="s">
        <v>73</v>
      </c>
      <c r="F35" s="46" t="s">
        <v>14</v>
      </c>
      <c r="G35" s="47" t="s">
        <v>74</v>
      </c>
      <c r="H35" s="177" t="s">
        <v>75</v>
      </c>
      <c r="I35" s="178"/>
    </row>
    <row r="36" spans="1:9" ht="230.4" x14ac:dyDescent="0.3">
      <c r="A36" s="113" t="s">
        <v>18</v>
      </c>
      <c r="B36" s="68" t="s">
        <v>124</v>
      </c>
      <c r="C36" s="41" t="s">
        <v>251</v>
      </c>
      <c r="D36" s="40" t="s">
        <v>61</v>
      </c>
      <c r="E36" s="50"/>
      <c r="F36" s="77" t="s">
        <v>21</v>
      </c>
      <c r="G36" s="52"/>
      <c r="H36" s="2"/>
      <c r="I36" s="3"/>
    </row>
    <row r="37" spans="1:9" ht="27.6" x14ac:dyDescent="0.3">
      <c r="A37" s="113"/>
      <c r="B37" s="71"/>
      <c r="C37" s="41"/>
      <c r="D37" s="73"/>
      <c r="E37" s="73"/>
      <c r="F37" s="75" t="s">
        <v>22</v>
      </c>
      <c r="G37" s="52"/>
      <c r="H37" s="2"/>
      <c r="I37" s="3"/>
    </row>
    <row r="38" spans="1:9" x14ac:dyDescent="0.3">
      <c r="A38" s="113"/>
      <c r="B38" s="71"/>
      <c r="C38" s="74"/>
      <c r="D38" s="73"/>
      <c r="E38" s="73"/>
      <c r="F38" s="75" t="s">
        <v>23</v>
      </c>
      <c r="G38" s="52"/>
      <c r="H38" s="2"/>
      <c r="I38" s="3"/>
    </row>
    <row r="39" spans="1:9" x14ac:dyDescent="0.3">
      <c r="A39" s="113"/>
      <c r="B39" s="71"/>
      <c r="C39" s="74"/>
      <c r="D39" s="73"/>
      <c r="E39" s="73"/>
      <c r="F39" s="75" t="s">
        <v>76</v>
      </c>
      <c r="G39" s="52"/>
      <c r="H39" s="2"/>
      <c r="I39" s="3"/>
    </row>
    <row r="40" spans="1:9" ht="27.6" x14ac:dyDescent="0.3">
      <c r="A40" s="114">
        <v>7</v>
      </c>
      <c r="B40" s="67" t="s">
        <v>24</v>
      </c>
      <c r="C40" s="44"/>
      <c r="D40" s="78" t="s">
        <v>26</v>
      </c>
      <c r="E40" s="47" t="s">
        <v>58</v>
      </c>
      <c r="F40" s="46" t="s">
        <v>14</v>
      </c>
      <c r="G40" s="47" t="s">
        <v>74</v>
      </c>
      <c r="H40" s="177" t="s">
        <v>75</v>
      </c>
      <c r="I40" s="178"/>
    </row>
    <row r="41" spans="1:9" ht="41.4" x14ac:dyDescent="0.3">
      <c r="A41" s="114" t="s">
        <v>18</v>
      </c>
      <c r="B41" s="48" t="s">
        <v>25</v>
      </c>
      <c r="C41" s="179" t="s">
        <v>17</v>
      </c>
      <c r="D41" s="79" t="s">
        <v>59</v>
      </c>
      <c r="E41" s="79" t="s">
        <v>59</v>
      </c>
      <c r="F41" s="75" t="s">
        <v>28</v>
      </c>
      <c r="G41" s="52"/>
      <c r="H41" s="2"/>
      <c r="I41" s="3"/>
    </row>
    <row r="42" spans="1:9" ht="27.6" x14ac:dyDescent="0.3">
      <c r="A42" s="114" t="s">
        <v>44</v>
      </c>
      <c r="B42" s="80" t="s">
        <v>37</v>
      </c>
      <c r="C42" s="182"/>
      <c r="D42" s="81">
        <v>10.8</v>
      </c>
      <c r="E42" s="82">
        <f>'LPD Calculator'!F3</f>
        <v>0</v>
      </c>
      <c r="F42" s="51" t="s">
        <v>29</v>
      </c>
      <c r="G42" s="52"/>
      <c r="H42" s="2"/>
      <c r="I42" s="3"/>
    </row>
    <row r="43" spans="1:9" ht="27.6" x14ac:dyDescent="0.3">
      <c r="A43" s="114" t="s">
        <v>45</v>
      </c>
      <c r="B43" s="80" t="s">
        <v>38</v>
      </c>
      <c r="C43" s="182"/>
      <c r="D43" s="81">
        <v>10.8</v>
      </c>
      <c r="E43" s="82">
        <f>'LPD Calculator'!F4</f>
        <v>0</v>
      </c>
      <c r="F43" s="51" t="s">
        <v>27</v>
      </c>
      <c r="G43" s="52"/>
      <c r="H43" s="2"/>
      <c r="I43" s="3"/>
    </row>
    <row r="44" spans="1:9" ht="27.6" x14ac:dyDescent="0.3">
      <c r="A44" s="114" t="s">
        <v>46</v>
      </c>
      <c r="B44" s="80" t="s">
        <v>39</v>
      </c>
      <c r="C44" s="182"/>
      <c r="D44" s="81">
        <v>12.9</v>
      </c>
      <c r="E44" s="82">
        <f>'LPD Calculator'!F5</f>
        <v>0</v>
      </c>
      <c r="F44" s="51" t="s">
        <v>60</v>
      </c>
      <c r="G44" s="52"/>
      <c r="H44" s="2"/>
      <c r="I44" s="3"/>
    </row>
    <row r="45" spans="1:9" x14ac:dyDescent="0.3">
      <c r="A45" s="114" t="s">
        <v>47</v>
      </c>
      <c r="B45" s="80" t="s">
        <v>40</v>
      </c>
      <c r="C45" s="182"/>
      <c r="D45" s="81">
        <v>12.9</v>
      </c>
      <c r="E45" s="82">
        <f>'LPD Calculator'!F6</f>
        <v>0</v>
      </c>
      <c r="F45" s="51"/>
      <c r="G45" s="52"/>
      <c r="H45" s="2"/>
      <c r="I45" s="3"/>
    </row>
    <row r="46" spans="1:9" x14ac:dyDescent="0.3">
      <c r="A46" s="114" t="s">
        <v>48</v>
      </c>
      <c r="B46" s="80" t="s">
        <v>41</v>
      </c>
      <c r="C46" s="182"/>
      <c r="D46" s="81">
        <v>10.8</v>
      </c>
      <c r="E46" s="82">
        <f>'LPD Calculator'!F8</f>
        <v>0</v>
      </c>
      <c r="F46" s="51"/>
      <c r="G46" s="52"/>
      <c r="H46" s="2"/>
      <c r="I46" s="3"/>
    </row>
    <row r="47" spans="1:9" x14ac:dyDescent="0.3">
      <c r="A47" s="114" t="s">
        <v>49</v>
      </c>
      <c r="B47" s="80" t="s">
        <v>269</v>
      </c>
      <c r="C47" s="182"/>
      <c r="D47" s="81">
        <v>16.100000000000001</v>
      </c>
      <c r="E47" s="82">
        <f>'LPD Calculator'!F11</f>
        <v>0</v>
      </c>
      <c r="F47" s="51"/>
      <c r="G47" s="52"/>
      <c r="H47" s="2"/>
      <c r="I47" s="3"/>
    </row>
    <row r="48" spans="1:9" x14ac:dyDescent="0.3">
      <c r="A48" s="114" t="s">
        <v>50</v>
      </c>
      <c r="B48" s="80" t="s">
        <v>53</v>
      </c>
      <c r="C48" s="182"/>
      <c r="D48" s="81">
        <v>2.15</v>
      </c>
      <c r="E48" s="82">
        <f>'LPD Calculator'!F11</f>
        <v>0</v>
      </c>
      <c r="F48" s="51"/>
      <c r="G48" s="52"/>
      <c r="H48" s="2"/>
      <c r="I48" s="3"/>
    </row>
    <row r="49" spans="1:9" x14ac:dyDescent="0.3">
      <c r="A49" s="114" t="s">
        <v>51</v>
      </c>
      <c r="B49" s="80" t="s">
        <v>55</v>
      </c>
      <c r="C49" s="182"/>
      <c r="D49" s="81">
        <v>98.4</v>
      </c>
      <c r="E49" s="82">
        <f>'LPD Calculator'!F12</f>
        <v>0</v>
      </c>
      <c r="F49" s="51"/>
      <c r="G49" s="52"/>
      <c r="H49" s="2"/>
      <c r="I49" s="3"/>
    </row>
    <row r="50" spans="1:9" ht="28.8" x14ac:dyDescent="0.3">
      <c r="A50" s="114" t="s">
        <v>52</v>
      </c>
      <c r="B50" s="80" t="s">
        <v>56</v>
      </c>
      <c r="C50" s="182"/>
      <c r="D50" s="81">
        <v>65.599999999999994</v>
      </c>
      <c r="E50" s="82">
        <f>'LPD Calculator'!F13</f>
        <v>0</v>
      </c>
      <c r="F50" s="51"/>
      <c r="G50" s="52"/>
      <c r="H50" s="2"/>
      <c r="I50" s="3"/>
    </row>
    <row r="51" spans="1:9" x14ac:dyDescent="0.3">
      <c r="A51" s="114" t="s">
        <v>54</v>
      </c>
      <c r="B51" s="80" t="s">
        <v>42</v>
      </c>
      <c r="C51" s="182"/>
      <c r="D51" s="81">
        <v>3.2</v>
      </c>
      <c r="E51" s="82">
        <f>'LPD Calculator'!F9</f>
        <v>0</v>
      </c>
      <c r="F51" s="51"/>
      <c r="G51" s="52"/>
      <c r="H51" s="2"/>
      <c r="I51" s="3"/>
    </row>
    <row r="52" spans="1:9" x14ac:dyDescent="0.3">
      <c r="A52" s="114" t="s">
        <v>57</v>
      </c>
      <c r="B52" s="80" t="s">
        <v>43</v>
      </c>
      <c r="C52" s="182"/>
      <c r="D52" s="81">
        <v>1.6</v>
      </c>
      <c r="E52" s="82">
        <f>'LPD Calculator'!F10</f>
        <v>0</v>
      </c>
      <c r="F52" s="51"/>
      <c r="G52" s="52"/>
      <c r="H52" s="2"/>
      <c r="I52" s="3"/>
    </row>
    <row r="53" spans="1:9" ht="27.6" x14ac:dyDescent="0.3">
      <c r="A53" s="114">
        <v>8</v>
      </c>
      <c r="B53" s="43" t="s">
        <v>10</v>
      </c>
      <c r="C53" s="69"/>
      <c r="D53" s="45" t="s">
        <v>72</v>
      </c>
      <c r="E53" s="45" t="s">
        <v>73</v>
      </c>
      <c r="F53" s="46" t="s">
        <v>14</v>
      </c>
      <c r="G53" s="47" t="s">
        <v>74</v>
      </c>
      <c r="H53" s="177" t="s">
        <v>75</v>
      </c>
      <c r="I53" s="178"/>
    </row>
    <row r="54" spans="1:9" ht="28.8" x14ac:dyDescent="0.3">
      <c r="A54" s="114" t="s">
        <v>18</v>
      </c>
      <c r="B54" s="68" t="s">
        <v>271</v>
      </c>
      <c r="C54" s="183" t="s">
        <v>252</v>
      </c>
      <c r="D54" s="40" t="s">
        <v>61</v>
      </c>
      <c r="E54" s="50"/>
      <c r="F54" s="75" t="s">
        <v>21</v>
      </c>
      <c r="G54" s="52"/>
      <c r="H54" s="2"/>
      <c r="I54" s="4"/>
    </row>
    <row r="55" spans="1:9" ht="28.8" x14ac:dyDescent="0.3">
      <c r="A55" s="114" t="s">
        <v>19</v>
      </c>
      <c r="B55" s="68" t="s">
        <v>30</v>
      </c>
      <c r="C55" s="184"/>
      <c r="D55" s="40" t="s">
        <v>61</v>
      </c>
      <c r="E55" s="50"/>
      <c r="F55" s="75" t="s">
        <v>31</v>
      </c>
      <c r="G55" s="52"/>
      <c r="H55" s="2"/>
      <c r="I55" s="4"/>
    </row>
    <row r="56" spans="1:9" ht="27.6" x14ac:dyDescent="0.35">
      <c r="A56" s="114"/>
      <c r="B56" s="68"/>
      <c r="C56" s="83"/>
      <c r="D56" s="84"/>
      <c r="E56" s="84"/>
      <c r="F56" s="75" t="s">
        <v>220</v>
      </c>
      <c r="G56" s="52"/>
      <c r="H56" s="2"/>
      <c r="I56" s="4"/>
    </row>
    <row r="57" spans="1:9" ht="27.6" x14ac:dyDescent="0.35">
      <c r="A57" s="114"/>
      <c r="B57" s="68"/>
      <c r="C57" s="83"/>
      <c r="D57" s="84"/>
      <c r="E57" s="84"/>
      <c r="F57" s="75" t="s">
        <v>221</v>
      </c>
      <c r="G57" s="52"/>
      <c r="H57" s="2"/>
      <c r="I57" s="4"/>
    </row>
    <row r="58" spans="1:9" ht="41.4" x14ac:dyDescent="0.35">
      <c r="A58" s="114"/>
      <c r="B58" s="48"/>
      <c r="C58" s="83"/>
      <c r="D58" s="84"/>
      <c r="E58" s="84"/>
      <c r="F58" s="75" t="s">
        <v>32</v>
      </c>
      <c r="G58" s="52"/>
      <c r="H58" s="2"/>
      <c r="I58" s="4"/>
    </row>
    <row r="59" spans="1:9" ht="55.2" x14ac:dyDescent="0.35">
      <c r="A59" s="114"/>
      <c r="B59" s="48"/>
      <c r="C59" s="83"/>
      <c r="D59" s="84"/>
      <c r="E59" s="84"/>
      <c r="F59" s="75" t="s">
        <v>127</v>
      </c>
      <c r="G59" s="52"/>
      <c r="H59" s="2"/>
      <c r="I59" s="4"/>
    </row>
    <row r="60" spans="1:9" ht="18" x14ac:dyDescent="0.35">
      <c r="A60" s="114"/>
      <c r="B60" s="48"/>
      <c r="C60" s="83"/>
      <c r="D60" s="84"/>
      <c r="E60" s="84"/>
      <c r="F60" s="85"/>
      <c r="G60" s="86"/>
      <c r="H60" s="86"/>
      <c r="I60" s="4"/>
    </row>
    <row r="61" spans="1:9" ht="27.6" x14ac:dyDescent="0.3">
      <c r="A61" s="114">
        <v>9</v>
      </c>
      <c r="B61" s="43" t="s">
        <v>116</v>
      </c>
      <c r="C61" s="69"/>
      <c r="D61" s="45" t="s">
        <v>72</v>
      </c>
      <c r="E61" s="45" t="s">
        <v>73</v>
      </c>
      <c r="F61" s="46" t="s">
        <v>14</v>
      </c>
      <c r="G61" s="47" t="s">
        <v>74</v>
      </c>
      <c r="H61" s="177" t="s">
        <v>75</v>
      </c>
      <c r="I61" s="178"/>
    </row>
    <row r="62" spans="1:9" ht="86.4" x14ac:dyDescent="0.3">
      <c r="A62" s="114" t="s">
        <v>18</v>
      </c>
      <c r="B62" s="68" t="s">
        <v>272</v>
      </c>
      <c r="C62" s="44" t="s">
        <v>17</v>
      </c>
      <c r="D62" s="40" t="s">
        <v>61</v>
      </c>
      <c r="E62" s="50"/>
      <c r="F62" s="75" t="s">
        <v>221</v>
      </c>
      <c r="G62" s="52"/>
      <c r="H62" s="2"/>
      <c r="I62" s="4"/>
    </row>
    <row r="63" spans="1:9" ht="55.2" x14ac:dyDescent="0.35">
      <c r="A63" s="114"/>
      <c r="B63" s="68"/>
      <c r="C63" s="83"/>
      <c r="D63" s="84"/>
      <c r="E63" s="84"/>
      <c r="F63" s="75" t="s">
        <v>127</v>
      </c>
      <c r="G63" s="52"/>
      <c r="H63" s="2"/>
      <c r="I63" s="4"/>
    </row>
    <row r="64" spans="1:9" ht="18" x14ac:dyDescent="0.35">
      <c r="A64" s="114"/>
      <c r="B64" s="48"/>
      <c r="C64" s="83"/>
      <c r="D64" s="84"/>
      <c r="E64" s="84"/>
      <c r="F64" s="75"/>
      <c r="G64" s="52"/>
      <c r="H64" s="2"/>
      <c r="I64" s="4"/>
    </row>
    <row r="65" spans="1:9" ht="18" x14ac:dyDescent="0.35">
      <c r="A65" s="114"/>
      <c r="B65" s="48"/>
      <c r="C65" s="83"/>
      <c r="D65" s="84"/>
      <c r="E65" s="84"/>
      <c r="F65" s="75"/>
      <c r="G65" s="52"/>
      <c r="H65" s="2"/>
      <c r="I65" s="4"/>
    </row>
    <row r="66" spans="1:9" ht="27.6" x14ac:dyDescent="0.3">
      <c r="A66" s="114">
        <v>10</v>
      </c>
      <c r="B66" s="43" t="s">
        <v>117</v>
      </c>
      <c r="C66" s="56"/>
      <c r="D66" s="45" t="s">
        <v>77</v>
      </c>
      <c r="E66" s="45" t="s">
        <v>73</v>
      </c>
      <c r="F66" s="46" t="s">
        <v>14</v>
      </c>
      <c r="G66" s="47" t="s">
        <v>74</v>
      </c>
      <c r="H66" s="177" t="s">
        <v>75</v>
      </c>
      <c r="I66" s="178"/>
    </row>
    <row r="67" spans="1:9" ht="144" x14ac:dyDescent="0.3">
      <c r="A67" s="114" t="s">
        <v>18</v>
      </c>
      <c r="B67" s="48" t="s">
        <v>273</v>
      </c>
      <c r="C67" s="44" t="s">
        <v>256</v>
      </c>
      <c r="D67" s="40" t="s">
        <v>61</v>
      </c>
      <c r="E67" s="50"/>
      <c r="F67" s="75" t="s">
        <v>220</v>
      </c>
      <c r="G67" s="52"/>
      <c r="H67" s="2"/>
      <c r="I67" s="32"/>
    </row>
    <row r="68" spans="1:9" ht="96.6" x14ac:dyDescent="0.3">
      <c r="A68" s="114"/>
      <c r="B68" s="48"/>
      <c r="C68" s="44"/>
      <c r="D68" s="73"/>
      <c r="E68" s="73"/>
      <c r="F68" s="75" t="s">
        <v>225</v>
      </c>
      <c r="G68" s="52"/>
      <c r="H68" s="2"/>
      <c r="I68" s="32"/>
    </row>
    <row r="69" spans="1:9" x14ac:dyDescent="0.3">
      <c r="A69" s="114"/>
      <c r="B69" s="68"/>
      <c r="C69" s="44"/>
      <c r="D69" s="49"/>
      <c r="E69" s="50"/>
      <c r="F69" s="51"/>
      <c r="G69" s="52"/>
      <c r="H69" s="2"/>
      <c r="I69" s="5"/>
    </row>
    <row r="70" spans="1:9" ht="27.6" x14ac:dyDescent="0.3">
      <c r="A70" s="114">
        <v>11</v>
      </c>
      <c r="B70" s="43" t="s">
        <v>118</v>
      </c>
      <c r="C70" s="56"/>
      <c r="D70" s="45" t="s">
        <v>72</v>
      </c>
      <c r="E70" s="45" t="s">
        <v>73</v>
      </c>
      <c r="F70" s="46" t="s">
        <v>14</v>
      </c>
      <c r="G70" s="47" t="s">
        <v>74</v>
      </c>
      <c r="H70" s="177" t="s">
        <v>75</v>
      </c>
      <c r="I70" s="178"/>
    </row>
    <row r="71" spans="1:9" ht="144" x14ac:dyDescent="0.3">
      <c r="A71" s="114" t="s">
        <v>18</v>
      </c>
      <c r="B71" s="48" t="s">
        <v>125</v>
      </c>
      <c r="C71" s="44" t="s">
        <v>253</v>
      </c>
      <c r="D71" s="40" t="s">
        <v>61</v>
      </c>
      <c r="E71" s="50"/>
      <c r="F71" s="51" t="s">
        <v>220</v>
      </c>
      <c r="G71" s="52"/>
      <c r="H71" s="2"/>
      <c r="I71" s="32"/>
    </row>
    <row r="72" spans="1:9" ht="55.2" x14ac:dyDescent="0.3">
      <c r="A72" s="114"/>
      <c r="B72" s="53"/>
      <c r="C72" s="44"/>
      <c r="D72" s="54"/>
      <c r="E72" s="54"/>
      <c r="F72" s="51" t="s">
        <v>127</v>
      </c>
      <c r="G72" s="52"/>
      <c r="H72" s="2"/>
      <c r="I72" s="32"/>
    </row>
    <row r="73" spans="1:9" x14ac:dyDescent="0.3">
      <c r="A73" s="114"/>
      <c r="B73" s="53"/>
      <c r="C73" s="44"/>
      <c r="D73" s="54"/>
      <c r="E73" s="54"/>
      <c r="F73" s="51"/>
      <c r="G73" s="52"/>
      <c r="H73" s="2"/>
      <c r="I73" s="32"/>
    </row>
    <row r="74" spans="1:9" ht="27.6" x14ac:dyDescent="0.3">
      <c r="A74" s="114">
        <v>12</v>
      </c>
      <c r="B74" s="43" t="s">
        <v>119</v>
      </c>
      <c r="C74" s="56"/>
      <c r="D74" s="45" t="s">
        <v>72</v>
      </c>
      <c r="E74" s="45" t="s">
        <v>73</v>
      </c>
      <c r="F74" s="46" t="s">
        <v>14</v>
      </c>
      <c r="G74" s="47" t="s">
        <v>74</v>
      </c>
      <c r="H74" s="46" t="s">
        <v>75</v>
      </c>
      <c r="I74" s="101"/>
    </row>
    <row r="75" spans="1:9" ht="144" x14ac:dyDescent="0.3">
      <c r="A75" s="114" t="s">
        <v>18</v>
      </c>
      <c r="B75" s="48" t="s">
        <v>126</v>
      </c>
      <c r="C75" s="44" t="s">
        <v>254</v>
      </c>
      <c r="D75" s="40" t="s">
        <v>61</v>
      </c>
      <c r="E75" s="50"/>
      <c r="F75" s="51" t="s">
        <v>220</v>
      </c>
      <c r="G75" s="52"/>
      <c r="H75" s="2"/>
      <c r="I75" s="32"/>
    </row>
    <row r="76" spans="1:9" ht="28.2" thickBot="1" x14ac:dyDescent="0.35">
      <c r="A76" s="133"/>
      <c r="B76" s="134"/>
      <c r="C76" s="135"/>
      <c r="D76" s="136"/>
      <c r="E76" s="136"/>
      <c r="F76" s="137" t="s">
        <v>221</v>
      </c>
      <c r="G76" s="138"/>
      <c r="H76" s="139"/>
      <c r="I76" s="140"/>
    </row>
    <row r="77" spans="1:9" ht="18" x14ac:dyDescent="0.35">
      <c r="A77" s="98" t="s">
        <v>257</v>
      </c>
      <c r="B77" s="99"/>
      <c r="C77" s="129"/>
      <c r="D77" s="130"/>
      <c r="E77" s="130"/>
      <c r="F77" s="130"/>
      <c r="G77" s="131"/>
      <c r="H77" s="131"/>
      <c r="I77" s="132"/>
    </row>
    <row r="78" spans="1:9" ht="28.8" x14ac:dyDescent="0.3">
      <c r="A78" s="114">
        <v>13</v>
      </c>
      <c r="B78" s="43" t="s">
        <v>131</v>
      </c>
      <c r="C78" s="56"/>
      <c r="D78" s="45" t="s">
        <v>72</v>
      </c>
      <c r="E78" s="45" t="s">
        <v>73</v>
      </c>
      <c r="F78" s="46" t="s">
        <v>14</v>
      </c>
      <c r="G78" s="47" t="s">
        <v>74</v>
      </c>
      <c r="H78" s="177" t="s">
        <v>75</v>
      </c>
      <c r="I78" s="178"/>
    </row>
    <row r="79" spans="1:9" ht="124.2" x14ac:dyDescent="0.3">
      <c r="A79" s="114" t="s">
        <v>18</v>
      </c>
      <c r="B79" s="68" t="s">
        <v>154</v>
      </c>
      <c r="C79" s="44" t="s">
        <v>258</v>
      </c>
      <c r="D79" s="40" t="s">
        <v>61</v>
      </c>
      <c r="E79" s="50"/>
      <c r="F79" s="51" t="s">
        <v>227</v>
      </c>
      <c r="G79" s="52"/>
      <c r="H79" s="2"/>
      <c r="I79" s="32"/>
    </row>
    <row r="80" spans="1:9" ht="41.4" x14ac:dyDescent="0.3">
      <c r="A80" s="114"/>
      <c r="B80" s="53"/>
      <c r="C80" s="44"/>
      <c r="D80" s="54"/>
      <c r="E80" s="54"/>
      <c r="F80" s="51" t="s">
        <v>226</v>
      </c>
      <c r="G80" s="52"/>
      <c r="H80" s="2"/>
      <c r="I80" s="32"/>
    </row>
    <row r="81" spans="1:9" x14ac:dyDescent="0.3">
      <c r="A81" s="114"/>
      <c r="B81" s="53"/>
      <c r="C81" s="44"/>
      <c r="D81" s="54"/>
      <c r="E81" s="54"/>
      <c r="F81" s="51"/>
      <c r="G81" s="52"/>
      <c r="H81" s="2"/>
      <c r="I81" s="32"/>
    </row>
    <row r="82" spans="1:9" ht="27.6" x14ac:dyDescent="0.3">
      <c r="A82" s="114">
        <v>14</v>
      </c>
      <c r="B82" s="43" t="s">
        <v>132</v>
      </c>
      <c r="C82" s="44"/>
      <c r="D82" s="45" t="s">
        <v>72</v>
      </c>
      <c r="E82" s="45" t="s">
        <v>73</v>
      </c>
      <c r="F82" s="46" t="s">
        <v>14</v>
      </c>
      <c r="G82" s="47" t="s">
        <v>74</v>
      </c>
      <c r="H82" s="177" t="s">
        <v>75</v>
      </c>
      <c r="I82" s="178"/>
    </row>
    <row r="83" spans="1:9" ht="72" x14ac:dyDescent="0.3">
      <c r="A83" s="114" t="s">
        <v>18</v>
      </c>
      <c r="B83" s="68" t="s">
        <v>153</v>
      </c>
      <c r="C83" s="44" t="s">
        <v>17</v>
      </c>
      <c r="D83" s="40" t="s">
        <v>61</v>
      </c>
      <c r="E83" s="50"/>
      <c r="F83" s="51" t="s">
        <v>226</v>
      </c>
      <c r="G83" s="52"/>
      <c r="H83" s="2"/>
      <c r="I83" s="32"/>
    </row>
    <row r="84" spans="1:9" x14ac:dyDescent="0.3">
      <c r="A84" s="114"/>
      <c r="B84" s="53"/>
      <c r="C84" s="44"/>
      <c r="D84" s="54"/>
      <c r="E84" s="54"/>
      <c r="F84" s="51"/>
      <c r="G84" s="52"/>
      <c r="H84" s="2"/>
      <c r="I84" s="32"/>
    </row>
    <row r="85" spans="1:9" x14ac:dyDescent="0.3">
      <c r="A85" s="114"/>
      <c r="B85" s="53"/>
      <c r="C85" s="44"/>
      <c r="D85" s="54"/>
      <c r="E85" s="54"/>
      <c r="F85" s="51"/>
      <c r="G85" s="52"/>
      <c r="H85" s="2"/>
      <c r="I85" s="32"/>
    </row>
    <row r="86" spans="1:9" ht="28.8" x14ac:dyDescent="0.3">
      <c r="A86" s="114">
        <v>15</v>
      </c>
      <c r="B86" s="43" t="s">
        <v>133</v>
      </c>
      <c r="C86" s="44"/>
      <c r="D86" s="45" t="s">
        <v>72</v>
      </c>
      <c r="E86" s="45" t="s">
        <v>73</v>
      </c>
      <c r="F86" s="46" t="s">
        <v>14</v>
      </c>
      <c r="G86" s="47" t="s">
        <v>74</v>
      </c>
      <c r="H86" s="177" t="s">
        <v>75</v>
      </c>
      <c r="I86" s="178"/>
    </row>
    <row r="87" spans="1:9" ht="55.2" x14ac:dyDescent="0.3">
      <c r="A87" s="114" t="s">
        <v>18</v>
      </c>
      <c r="B87" s="68" t="s">
        <v>152</v>
      </c>
      <c r="C87" s="44" t="s">
        <v>259</v>
      </c>
      <c r="D87" s="40" t="s">
        <v>61</v>
      </c>
      <c r="E87" s="50"/>
      <c r="F87" s="51" t="s">
        <v>228</v>
      </c>
      <c r="G87" s="52"/>
      <c r="H87" s="2"/>
      <c r="I87" s="32"/>
    </row>
    <row r="88" spans="1:9" x14ac:dyDescent="0.3">
      <c r="A88" s="114"/>
      <c r="B88" s="48"/>
      <c r="C88" s="44"/>
      <c r="D88" s="49"/>
      <c r="E88" s="50"/>
      <c r="F88" s="51" t="s">
        <v>227</v>
      </c>
      <c r="G88" s="52"/>
      <c r="H88" s="2"/>
      <c r="I88" s="32"/>
    </row>
    <row r="89" spans="1:9" ht="55.2" x14ac:dyDescent="0.3">
      <c r="A89" s="114"/>
      <c r="B89" s="53"/>
      <c r="C89" s="44"/>
      <c r="D89" s="54"/>
      <c r="E89" s="54"/>
      <c r="F89" s="51" t="s">
        <v>229</v>
      </c>
      <c r="G89" s="52"/>
      <c r="H89" s="2"/>
      <c r="I89" s="32"/>
    </row>
    <row r="90" spans="1:9" x14ac:dyDescent="0.3">
      <c r="A90" s="114"/>
      <c r="B90" s="53"/>
      <c r="C90" s="44"/>
      <c r="D90" s="54"/>
      <c r="E90" s="54"/>
      <c r="F90" s="51"/>
      <c r="G90" s="52"/>
      <c r="H90" s="2"/>
      <c r="I90" s="32"/>
    </row>
    <row r="91" spans="1:9" ht="28.8" x14ac:dyDescent="0.3">
      <c r="A91" s="114">
        <v>16</v>
      </c>
      <c r="B91" s="43" t="s">
        <v>134</v>
      </c>
      <c r="C91" s="44"/>
      <c r="D91" s="45" t="s">
        <v>72</v>
      </c>
      <c r="E91" s="45" t="s">
        <v>73</v>
      </c>
      <c r="F91" s="46" t="s">
        <v>14</v>
      </c>
      <c r="G91" s="47" t="s">
        <v>74</v>
      </c>
      <c r="H91" s="177" t="s">
        <v>75</v>
      </c>
      <c r="I91" s="178"/>
    </row>
    <row r="92" spans="1:9" ht="72" x14ac:dyDescent="0.3">
      <c r="A92" s="114" t="s">
        <v>18</v>
      </c>
      <c r="B92" s="48" t="s">
        <v>151</v>
      </c>
      <c r="C92" s="44" t="s">
        <v>17</v>
      </c>
      <c r="D92" s="40" t="s">
        <v>61</v>
      </c>
      <c r="E92" s="50"/>
      <c r="F92" s="51" t="s">
        <v>228</v>
      </c>
      <c r="G92" s="52"/>
      <c r="H92" s="2"/>
      <c r="I92" s="32"/>
    </row>
    <row r="93" spans="1:9" ht="55.2" x14ac:dyDescent="0.3">
      <c r="A93" s="114"/>
      <c r="B93" s="87"/>
      <c r="C93" s="44"/>
      <c r="D93" s="54"/>
      <c r="E93" s="54"/>
      <c r="F93" s="51" t="s">
        <v>229</v>
      </c>
      <c r="G93" s="52"/>
      <c r="H93" s="2"/>
      <c r="I93" s="32"/>
    </row>
    <row r="94" spans="1:9" x14ac:dyDescent="0.3">
      <c r="A94" s="114"/>
      <c r="B94" s="53"/>
      <c r="C94" s="44"/>
      <c r="D94" s="54"/>
      <c r="E94" s="54"/>
      <c r="F94" s="51"/>
      <c r="G94" s="52"/>
      <c r="H94" s="2"/>
      <c r="I94" s="32"/>
    </row>
    <row r="95" spans="1:9" ht="27.6" x14ac:dyDescent="0.3">
      <c r="A95" s="114">
        <v>17</v>
      </c>
      <c r="B95" s="43" t="s">
        <v>135</v>
      </c>
      <c r="C95" s="44"/>
      <c r="D95" s="45" t="s">
        <v>72</v>
      </c>
      <c r="E95" s="45" t="s">
        <v>73</v>
      </c>
      <c r="F95" s="46" t="s">
        <v>14</v>
      </c>
      <c r="G95" s="47" t="s">
        <v>74</v>
      </c>
      <c r="H95" s="177" t="s">
        <v>75</v>
      </c>
      <c r="I95" s="178"/>
    </row>
    <row r="96" spans="1:9" ht="43.2" x14ac:dyDescent="0.3">
      <c r="A96" s="114" t="s">
        <v>18</v>
      </c>
      <c r="B96" s="48" t="s">
        <v>150</v>
      </c>
      <c r="C96" s="44" t="s">
        <v>17</v>
      </c>
      <c r="D96" s="40" t="s">
        <v>61</v>
      </c>
      <c r="E96" s="50"/>
      <c r="F96" s="51" t="s">
        <v>228</v>
      </c>
      <c r="G96" s="52"/>
      <c r="H96" s="2"/>
      <c r="I96" s="32"/>
    </row>
    <row r="97" spans="1:9" ht="55.2" x14ac:dyDescent="0.3">
      <c r="A97" s="114"/>
      <c r="B97" s="53"/>
      <c r="C97" s="44"/>
      <c r="D97" s="54"/>
      <c r="E97" s="54"/>
      <c r="F97" s="51" t="s">
        <v>229</v>
      </c>
      <c r="G97" s="52"/>
      <c r="H97" s="2"/>
      <c r="I97" s="32"/>
    </row>
    <row r="98" spans="1:9" x14ac:dyDescent="0.3">
      <c r="A98" s="114"/>
      <c r="B98" s="53"/>
      <c r="C98" s="44"/>
      <c r="D98" s="54"/>
      <c r="E98" s="54"/>
      <c r="F98" s="51"/>
      <c r="G98" s="52"/>
      <c r="H98" s="2"/>
      <c r="I98" s="32"/>
    </row>
    <row r="99" spans="1:9" ht="27.6" x14ac:dyDescent="0.3">
      <c r="A99" s="114">
        <v>18</v>
      </c>
      <c r="B99" s="43" t="s">
        <v>136</v>
      </c>
      <c r="C99" s="44"/>
      <c r="D99" s="45" t="s">
        <v>72</v>
      </c>
      <c r="E99" s="45" t="s">
        <v>73</v>
      </c>
      <c r="F99" s="46" t="s">
        <v>14</v>
      </c>
      <c r="G99" s="47" t="s">
        <v>74</v>
      </c>
      <c r="H99" s="177" t="s">
        <v>75</v>
      </c>
      <c r="I99" s="178"/>
    </row>
    <row r="100" spans="1:9" ht="57.6" x14ac:dyDescent="0.3">
      <c r="A100" s="114" t="s">
        <v>18</v>
      </c>
      <c r="B100" s="48" t="s">
        <v>149</v>
      </c>
      <c r="C100" s="44" t="s">
        <v>17</v>
      </c>
      <c r="D100" s="40" t="s">
        <v>61</v>
      </c>
      <c r="E100" s="50"/>
      <c r="F100" s="51" t="s">
        <v>228</v>
      </c>
      <c r="G100" s="52"/>
      <c r="H100" s="2"/>
      <c r="I100" s="32"/>
    </row>
    <row r="101" spans="1:9" ht="55.2" x14ac:dyDescent="0.3">
      <c r="A101" s="114"/>
      <c r="B101" s="53"/>
      <c r="C101" s="44"/>
      <c r="D101" s="54"/>
      <c r="E101" s="54"/>
      <c r="F101" s="51" t="s">
        <v>229</v>
      </c>
      <c r="G101" s="52"/>
      <c r="H101" s="2"/>
      <c r="I101" s="32"/>
    </row>
    <row r="102" spans="1:9" x14ac:dyDescent="0.3">
      <c r="A102" s="114"/>
      <c r="B102" s="53"/>
      <c r="C102" s="44"/>
      <c r="D102" s="54"/>
      <c r="E102" s="54"/>
      <c r="F102" s="51"/>
      <c r="G102" s="52"/>
      <c r="H102" s="2"/>
      <c r="I102" s="32"/>
    </row>
    <row r="103" spans="1:9" ht="27.6" x14ac:dyDescent="0.3">
      <c r="A103" s="114">
        <v>19</v>
      </c>
      <c r="B103" s="43" t="s">
        <v>137</v>
      </c>
      <c r="C103" s="44"/>
      <c r="D103" s="45" t="s">
        <v>72</v>
      </c>
      <c r="E103" s="45" t="s">
        <v>73</v>
      </c>
      <c r="F103" s="46" t="s">
        <v>14</v>
      </c>
      <c r="G103" s="47" t="s">
        <v>74</v>
      </c>
      <c r="H103" s="177" t="s">
        <v>75</v>
      </c>
      <c r="I103" s="178"/>
    </row>
    <row r="104" spans="1:9" ht="72" x14ac:dyDescent="0.3">
      <c r="A104" s="114" t="s">
        <v>18</v>
      </c>
      <c r="B104" s="48" t="s">
        <v>148</v>
      </c>
      <c r="C104" s="44" t="s">
        <v>250</v>
      </c>
      <c r="D104" s="49"/>
      <c r="E104" s="50"/>
      <c r="F104" s="51" t="s">
        <v>230</v>
      </c>
      <c r="G104" s="52"/>
      <c r="H104" s="2"/>
      <c r="I104" s="32"/>
    </row>
    <row r="105" spans="1:9" ht="27.6" x14ac:dyDescent="0.3">
      <c r="A105" s="114"/>
      <c r="B105" s="53"/>
      <c r="C105" s="44"/>
      <c r="D105" s="54"/>
      <c r="E105" s="54"/>
      <c r="F105" s="51" t="s">
        <v>231</v>
      </c>
      <c r="G105" s="52"/>
      <c r="H105" s="2"/>
      <c r="I105" s="32"/>
    </row>
    <row r="106" spans="1:9" ht="41.4" x14ac:dyDescent="0.3">
      <c r="A106" s="114"/>
      <c r="B106" s="53"/>
      <c r="C106" s="44"/>
      <c r="D106" s="54"/>
      <c r="E106" s="54"/>
      <c r="F106" s="51" t="s">
        <v>232</v>
      </c>
      <c r="G106" s="52"/>
      <c r="H106" s="2"/>
      <c r="I106" s="32"/>
    </row>
    <row r="107" spans="1:9" ht="28.8" x14ac:dyDescent="0.3">
      <c r="A107" s="114">
        <v>20</v>
      </c>
      <c r="B107" s="43" t="s">
        <v>138</v>
      </c>
      <c r="C107" s="44"/>
      <c r="D107" s="45" t="s">
        <v>72</v>
      </c>
      <c r="E107" s="45" t="s">
        <v>73</v>
      </c>
      <c r="F107" s="46" t="s">
        <v>14</v>
      </c>
      <c r="G107" s="47" t="s">
        <v>74</v>
      </c>
      <c r="H107" s="177" t="s">
        <v>75</v>
      </c>
      <c r="I107" s="178"/>
    </row>
    <row r="108" spans="1:9" ht="72" x14ac:dyDescent="0.3">
      <c r="A108" s="114" t="s">
        <v>18</v>
      </c>
      <c r="B108" s="48" t="s">
        <v>147</v>
      </c>
      <c r="C108" s="44" t="s">
        <v>17</v>
      </c>
      <c r="D108" s="40" t="s">
        <v>61</v>
      </c>
      <c r="E108" s="50"/>
      <c r="F108" s="51" t="s">
        <v>228</v>
      </c>
      <c r="G108" s="52"/>
      <c r="H108" s="2"/>
      <c r="I108" s="32"/>
    </row>
    <row r="109" spans="1:9" ht="27.6" x14ac:dyDescent="0.3">
      <c r="A109" s="114"/>
      <c r="B109" s="53"/>
      <c r="C109" s="44"/>
      <c r="D109" s="54"/>
      <c r="E109" s="54"/>
      <c r="F109" s="51" t="s">
        <v>233</v>
      </c>
      <c r="G109" s="52"/>
      <c r="H109" s="2"/>
      <c r="I109" s="32"/>
    </row>
    <row r="110" spans="1:9" ht="55.2" x14ac:dyDescent="0.3">
      <c r="A110" s="114"/>
      <c r="B110" s="53"/>
      <c r="C110" s="44"/>
      <c r="D110" s="54"/>
      <c r="E110" s="54"/>
      <c r="F110" s="51" t="s">
        <v>229</v>
      </c>
      <c r="G110" s="52"/>
      <c r="H110" s="2"/>
      <c r="I110" s="32"/>
    </row>
    <row r="111" spans="1:9" ht="41.4" x14ac:dyDescent="0.3">
      <c r="A111" s="114"/>
      <c r="B111" s="53"/>
      <c r="C111" s="44"/>
      <c r="D111" s="54"/>
      <c r="E111" s="54"/>
      <c r="F111" s="51" t="s">
        <v>226</v>
      </c>
      <c r="G111" s="52"/>
      <c r="H111" s="2"/>
      <c r="I111" s="32"/>
    </row>
    <row r="112" spans="1:9" ht="27.6" x14ac:dyDescent="0.3">
      <c r="A112" s="114"/>
      <c r="B112" s="53"/>
      <c r="C112" s="44"/>
      <c r="D112" s="54"/>
      <c r="E112" s="54"/>
      <c r="F112" s="51" t="s">
        <v>33</v>
      </c>
      <c r="G112" s="52"/>
      <c r="H112" s="2"/>
      <c r="I112" s="32"/>
    </row>
    <row r="113" spans="1:9" ht="55.2" x14ac:dyDescent="0.3">
      <c r="A113" s="114"/>
      <c r="B113" s="53"/>
      <c r="C113" s="44"/>
      <c r="D113" s="54"/>
      <c r="E113" s="54"/>
      <c r="F113" s="51" t="s">
        <v>234</v>
      </c>
      <c r="G113" s="52"/>
      <c r="H113" s="2"/>
      <c r="I113" s="32"/>
    </row>
    <row r="114" spans="1:9" ht="27.6" x14ac:dyDescent="0.3">
      <c r="A114" s="114">
        <v>21</v>
      </c>
      <c r="B114" s="43" t="s">
        <v>139</v>
      </c>
      <c r="C114" s="44"/>
      <c r="D114" s="45" t="s">
        <v>72</v>
      </c>
      <c r="E114" s="45" t="s">
        <v>73</v>
      </c>
      <c r="F114" s="46" t="s">
        <v>14</v>
      </c>
      <c r="G114" s="47" t="s">
        <v>74</v>
      </c>
      <c r="H114" s="177" t="s">
        <v>75</v>
      </c>
      <c r="I114" s="178"/>
    </row>
    <row r="115" spans="1:9" ht="57.6" x14ac:dyDescent="0.3">
      <c r="A115" s="114" t="s">
        <v>18</v>
      </c>
      <c r="B115" s="48" t="s">
        <v>146</v>
      </c>
      <c r="C115" s="44" t="s">
        <v>260</v>
      </c>
      <c r="D115" s="40" t="s">
        <v>61</v>
      </c>
      <c r="E115" s="50"/>
      <c r="F115" s="51" t="s">
        <v>228</v>
      </c>
      <c r="G115" s="52"/>
      <c r="H115" s="2"/>
      <c r="I115" s="32"/>
    </row>
    <row r="116" spans="1:9" ht="55.2" x14ac:dyDescent="0.3">
      <c r="A116" s="114"/>
      <c r="B116" s="53"/>
      <c r="C116" s="44"/>
      <c r="D116" s="54"/>
      <c r="E116" s="54"/>
      <c r="F116" s="51" t="s">
        <v>229</v>
      </c>
      <c r="G116" s="52"/>
      <c r="H116" s="2"/>
      <c r="I116" s="32"/>
    </row>
    <row r="117" spans="1:9" ht="41.4" x14ac:dyDescent="0.3">
      <c r="A117" s="114"/>
      <c r="B117" s="53"/>
      <c r="C117" s="44"/>
      <c r="D117" s="54"/>
      <c r="E117" s="54"/>
      <c r="F117" s="51" t="s">
        <v>226</v>
      </c>
      <c r="G117" s="52"/>
      <c r="H117" s="2"/>
      <c r="I117" s="32"/>
    </row>
    <row r="118" spans="1:9" ht="27.6" x14ac:dyDescent="0.3">
      <c r="A118" s="114">
        <v>22</v>
      </c>
      <c r="B118" s="43" t="s">
        <v>140</v>
      </c>
      <c r="C118" s="56"/>
      <c r="D118" s="45" t="s">
        <v>72</v>
      </c>
      <c r="E118" s="45" t="s">
        <v>73</v>
      </c>
      <c r="F118" s="46" t="s">
        <v>14</v>
      </c>
      <c r="G118" s="47" t="s">
        <v>74</v>
      </c>
      <c r="H118" s="177" t="s">
        <v>75</v>
      </c>
      <c r="I118" s="178"/>
    </row>
    <row r="119" spans="1:9" ht="100.8" x14ac:dyDescent="0.3">
      <c r="A119" s="114" t="s">
        <v>18</v>
      </c>
      <c r="B119" s="48" t="s">
        <v>145</v>
      </c>
      <c r="C119" s="44" t="s">
        <v>261</v>
      </c>
      <c r="D119" s="40" t="s">
        <v>61</v>
      </c>
      <c r="E119" s="50"/>
      <c r="F119" s="51" t="s">
        <v>228</v>
      </c>
      <c r="G119" s="52"/>
      <c r="H119" s="2"/>
      <c r="I119" s="32"/>
    </row>
    <row r="120" spans="1:9" ht="27.6" x14ac:dyDescent="0.3">
      <c r="A120" s="114"/>
      <c r="B120" s="53"/>
      <c r="C120" s="44"/>
      <c r="D120" s="54"/>
      <c r="E120" s="54"/>
      <c r="F120" s="51" t="s">
        <v>233</v>
      </c>
      <c r="G120" s="52"/>
      <c r="H120" s="2"/>
      <c r="I120" s="32"/>
    </row>
    <row r="121" spans="1:9" ht="55.2" x14ac:dyDescent="0.3">
      <c r="A121" s="114"/>
      <c r="B121" s="53"/>
      <c r="C121" s="44"/>
      <c r="D121" s="54"/>
      <c r="E121" s="54"/>
      <c r="F121" s="51" t="s">
        <v>229</v>
      </c>
      <c r="G121" s="52"/>
      <c r="H121" s="2"/>
      <c r="I121" s="32"/>
    </row>
    <row r="122" spans="1:9" ht="41.4" x14ac:dyDescent="0.3">
      <c r="A122" s="114"/>
      <c r="B122" s="53"/>
      <c r="C122" s="44"/>
      <c r="D122" s="54"/>
      <c r="E122" s="54"/>
      <c r="F122" s="51" t="s">
        <v>226</v>
      </c>
      <c r="G122" s="52"/>
      <c r="H122" s="2"/>
      <c r="I122" s="32"/>
    </row>
    <row r="123" spans="1:9" ht="27.6" x14ac:dyDescent="0.3">
      <c r="A123" s="114">
        <v>23</v>
      </c>
      <c r="B123" s="43" t="s">
        <v>141</v>
      </c>
      <c r="C123" s="44"/>
      <c r="D123" s="45" t="s">
        <v>72</v>
      </c>
      <c r="E123" s="45" t="s">
        <v>73</v>
      </c>
      <c r="F123" s="46" t="s">
        <v>14</v>
      </c>
      <c r="G123" s="47" t="s">
        <v>74</v>
      </c>
      <c r="H123" s="177" t="s">
        <v>75</v>
      </c>
      <c r="I123" s="178"/>
    </row>
    <row r="124" spans="1:9" ht="57.6" x14ac:dyDescent="0.3">
      <c r="A124" s="114" t="s">
        <v>18</v>
      </c>
      <c r="B124" s="48" t="s">
        <v>144</v>
      </c>
      <c r="C124" s="44" t="s">
        <v>17</v>
      </c>
      <c r="D124" s="40" t="s">
        <v>61</v>
      </c>
      <c r="E124" s="50"/>
      <c r="F124" s="51" t="s">
        <v>235</v>
      </c>
      <c r="G124" s="52"/>
      <c r="H124" s="2"/>
      <c r="I124" s="32"/>
    </row>
    <row r="125" spans="1:9" x14ac:dyDescent="0.3">
      <c r="A125" s="114"/>
      <c r="B125" s="53"/>
      <c r="C125" s="44"/>
      <c r="D125" s="54"/>
      <c r="E125" s="54"/>
      <c r="F125" s="51"/>
      <c r="G125" s="52"/>
      <c r="H125" s="2"/>
      <c r="I125" s="32"/>
    </row>
    <row r="126" spans="1:9" x14ac:dyDescent="0.3">
      <c r="A126" s="114"/>
      <c r="B126" s="53"/>
      <c r="C126" s="44"/>
      <c r="D126" s="54"/>
      <c r="E126" s="54"/>
      <c r="F126" s="51"/>
      <c r="G126" s="52"/>
      <c r="H126" s="2"/>
      <c r="I126" s="32"/>
    </row>
    <row r="127" spans="1:9" ht="27.6" x14ac:dyDescent="0.3">
      <c r="A127" s="114">
        <v>24</v>
      </c>
      <c r="B127" s="43" t="s">
        <v>142</v>
      </c>
      <c r="C127" s="56"/>
      <c r="D127" s="45" t="s">
        <v>72</v>
      </c>
      <c r="E127" s="45" t="s">
        <v>73</v>
      </c>
      <c r="F127" s="46" t="s">
        <v>14</v>
      </c>
      <c r="G127" s="47" t="s">
        <v>74</v>
      </c>
      <c r="H127" s="177" t="s">
        <v>75</v>
      </c>
      <c r="I127" s="178"/>
    </row>
    <row r="128" spans="1:9" ht="100.8" x14ac:dyDescent="0.3">
      <c r="A128" s="114" t="s">
        <v>18</v>
      </c>
      <c r="B128" s="48" t="s">
        <v>143</v>
      </c>
      <c r="C128" s="44" t="s">
        <v>17</v>
      </c>
      <c r="D128" s="40" t="s">
        <v>61</v>
      </c>
      <c r="E128" s="50"/>
      <c r="F128" s="51" t="s">
        <v>33</v>
      </c>
      <c r="G128" s="52"/>
      <c r="H128" s="2"/>
      <c r="I128" s="32"/>
    </row>
    <row r="129" spans="1:9" ht="55.8" thickBot="1" x14ac:dyDescent="0.35">
      <c r="A129" s="141"/>
      <c r="B129" s="142"/>
      <c r="C129" s="143"/>
      <c r="D129" s="144"/>
      <c r="E129" s="144"/>
      <c r="F129" s="145" t="s">
        <v>234</v>
      </c>
      <c r="G129" s="30"/>
      <c r="H129" s="29"/>
      <c r="I129" s="42"/>
    </row>
    <row r="130" spans="1:9" ht="18" x14ac:dyDescent="0.35">
      <c r="A130" s="98" t="s">
        <v>262</v>
      </c>
      <c r="B130" s="99"/>
      <c r="C130" s="129"/>
      <c r="D130" s="130"/>
      <c r="E130" s="130"/>
      <c r="F130" s="130"/>
      <c r="G130" s="131"/>
      <c r="H130" s="131"/>
      <c r="I130" s="132"/>
    </row>
    <row r="131" spans="1:9" ht="27.6" x14ac:dyDescent="0.3">
      <c r="A131" s="113">
        <v>25</v>
      </c>
      <c r="B131" s="67" t="s">
        <v>34</v>
      </c>
      <c r="C131" s="44"/>
      <c r="D131" s="45" t="s">
        <v>72</v>
      </c>
      <c r="E131" s="45" t="s">
        <v>73</v>
      </c>
      <c r="F131" s="46" t="s">
        <v>14</v>
      </c>
      <c r="G131" s="47" t="s">
        <v>74</v>
      </c>
      <c r="H131" s="177" t="s">
        <v>75</v>
      </c>
      <c r="I131" s="178"/>
    </row>
    <row r="132" spans="1:9" ht="43.2" x14ac:dyDescent="0.3">
      <c r="A132" s="113" t="s">
        <v>18</v>
      </c>
      <c r="B132" s="68" t="s">
        <v>155</v>
      </c>
      <c r="C132" s="44" t="s">
        <v>17</v>
      </c>
      <c r="D132" s="40" t="s">
        <v>61</v>
      </c>
      <c r="E132" s="50"/>
      <c r="F132" s="70" t="s">
        <v>211</v>
      </c>
      <c r="G132" s="52"/>
      <c r="H132" s="2"/>
      <c r="I132" s="3"/>
    </row>
    <row r="133" spans="1:9" ht="72" x14ac:dyDescent="0.3">
      <c r="A133" s="113" t="s">
        <v>19</v>
      </c>
      <c r="B133" s="68" t="s">
        <v>156</v>
      </c>
      <c r="C133" s="72"/>
      <c r="D133" s="73"/>
      <c r="E133" s="73"/>
      <c r="F133" s="73"/>
      <c r="G133" s="52"/>
      <c r="H133" s="2"/>
      <c r="I133" s="3"/>
    </row>
    <row r="134" spans="1:9" x14ac:dyDescent="0.3">
      <c r="A134" s="113"/>
      <c r="B134" s="71"/>
      <c r="C134" s="74"/>
      <c r="D134" s="73"/>
      <c r="E134" s="73"/>
      <c r="F134" s="88"/>
      <c r="G134" s="52"/>
      <c r="H134" s="2"/>
      <c r="I134" s="3"/>
    </row>
    <row r="135" spans="1:9" x14ac:dyDescent="0.3">
      <c r="A135" s="113"/>
      <c r="B135" s="71"/>
      <c r="C135" s="74"/>
      <c r="D135" s="73"/>
      <c r="E135" s="73"/>
      <c r="F135" s="88"/>
      <c r="G135" s="52"/>
      <c r="H135" s="2"/>
      <c r="I135" s="3"/>
    </row>
    <row r="136" spans="1:9" ht="27.6" x14ac:dyDescent="0.3">
      <c r="A136" s="113">
        <v>26</v>
      </c>
      <c r="B136" s="67" t="s">
        <v>157</v>
      </c>
      <c r="C136" s="44"/>
      <c r="D136" s="45" t="s">
        <v>72</v>
      </c>
      <c r="E136" s="45" t="s">
        <v>73</v>
      </c>
      <c r="F136" s="46" t="s">
        <v>14</v>
      </c>
      <c r="G136" s="47" t="s">
        <v>74</v>
      </c>
      <c r="H136" s="177" t="s">
        <v>75</v>
      </c>
      <c r="I136" s="178"/>
    </row>
    <row r="137" spans="1:9" ht="72" x14ac:dyDescent="0.3">
      <c r="A137" s="113" t="s">
        <v>18</v>
      </c>
      <c r="B137" s="68" t="s">
        <v>158</v>
      </c>
      <c r="C137" s="44" t="s">
        <v>17</v>
      </c>
      <c r="D137" s="40" t="s">
        <v>61</v>
      </c>
      <c r="E137" s="50"/>
      <c r="F137" s="76" t="s">
        <v>212</v>
      </c>
      <c r="G137" s="52"/>
      <c r="H137" s="2"/>
      <c r="I137" s="3"/>
    </row>
    <row r="138" spans="1:9" ht="41.4" x14ac:dyDescent="0.3">
      <c r="A138" s="113"/>
      <c r="B138" s="71"/>
      <c r="C138" s="72"/>
      <c r="D138" s="73"/>
      <c r="E138" s="73"/>
      <c r="F138" s="76" t="s">
        <v>213</v>
      </c>
      <c r="G138" s="52"/>
      <c r="H138" s="2"/>
      <c r="I138" s="3"/>
    </row>
    <row r="139" spans="1:9" x14ac:dyDescent="0.3">
      <c r="A139" s="113"/>
      <c r="B139" s="71"/>
      <c r="C139" s="74"/>
      <c r="D139" s="73"/>
      <c r="E139" s="73"/>
      <c r="F139" s="76" t="s">
        <v>214</v>
      </c>
      <c r="G139" s="52"/>
      <c r="H139" s="2"/>
      <c r="I139" s="3"/>
    </row>
    <row r="140" spans="1:9" ht="82.8" x14ac:dyDescent="0.3">
      <c r="A140" s="113"/>
      <c r="B140" s="71"/>
      <c r="C140" s="74"/>
      <c r="D140" s="73"/>
      <c r="E140" s="73"/>
      <c r="F140" s="76" t="s">
        <v>215</v>
      </c>
      <c r="G140" s="52"/>
      <c r="H140" s="2"/>
      <c r="I140" s="3"/>
    </row>
    <row r="141" spans="1:9" ht="27.6" x14ac:dyDescent="0.3">
      <c r="A141" s="113">
        <v>27</v>
      </c>
      <c r="B141" s="67" t="s">
        <v>159</v>
      </c>
      <c r="C141" s="44"/>
      <c r="D141" s="45" t="s">
        <v>72</v>
      </c>
      <c r="E141" s="45" t="s">
        <v>73</v>
      </c>
      <c r="F141" s="46" t="s">
        <v>14</v>
      </c>
      <c r="G141" s="47" t="s">
        <v>74</v>
      </c>
      <c r="H141" s="177" t="s">
        <v>75</v>
      </c>
      <c r="I141" s="178"/>
    </row>
    <row r="142" spans="1:9" ht="100.8" x14ac:dyDescent="0.3">
      <c r="A142" s="113" t="s">
        <v>18</v>
      </c>
      <c r="B142" s="68" t="s">
        <v>160</v>
      </c>
      <c r="C142" s="44" t="s">
        <v>17</v>
      </c>
      <c r="D142" s="40" t="s">
        <v>61</v>
      </c>
      <c r="E142" s="50"/>
      <c r="F142" s="76" t="s">
        <v>211</v>
      </c>
      <c r="G142" s="52"/>
      <c r="H142" s="2"/>
      <c r="I142" s="3"/>
    </row>
    <row r="143" spans="1:9" ht="41.4" x14ac:dyDescent="0.3">
      <c r="A143" s="113"/>
      <c r="B143" s="71"/>
      <c r="C143" s="72"/>
      <c r="D143" s="73"/>
      <c r="E143" s="73"/>
      <c r="F143" s="76" t="s">
        <v>216</v>
      </c>
      <c r="G143" s="52"/>
      <c r="H143" s="2"/>
      <c r="I143" s="3"/>
    </row>
    <row r="144" spans="1:9" x14ac:dyDescent="0.3">
      <c r="A144" s="113"/>
      <c r="B144" s="71"/>
      <c r="C144" s="74"/>
      <c r="D144" s="73"/>
      <c r="E144" s="73"/>
      <c r="F144" s="87"/>
      <c r="G144" s="52"/>
      <c r="H144" s="2"/>
      <c r="I144" s="3"/>
    </row>
    <row r="145" spans="1:9" ht="27.6" x14ac:dyDescent="0.3">
      <c r="A145" s="113">
        <v>28</v>
      </c>
      <c r="B145" s="67" t="s">
        <v>161</v>
      </c>
      <c r="C145" s="44"/>
      <c r="D145" s="45" t="s">
        <v>72</v>
      </c>
      <c r="E145" s="45" t="s">
        <v>73</v>
      </c>
      <c r="F145" s="46" t="s">
        <v>14</v>
      </c>
      <c r="G145" s="47" t="s">
        <v>74</v>
      </c>
      <c r="H145" s="177" t="s">
        <v>75</v>
      </c>
      <c r="I145" s="178"/>
    </row>
    <row r="146" spans="1:9" ht="86.4" x14ac:dyDescent="0.3">
      <c r="A146" s="113" t="s">
        <v>18</v>
      </c>
      <c r="B146" s="68" t="s">
        <v>162</v>
      </c>
      <c r="C146" s="44" t="s">
        <v>17</v>
      </c>
      <c r="D146" s="40" t="s">
        <v>61</v>
      </c>
      <c r="E146" s="50"/>
      <c r="F146" s="76" t="s">
        <v>217</v>
      </c>
      <c r="G146" s="52"/>
      <c r="H146" s="2"/>
      <c r="I146" s="3"/>
    </row>
    <row r="147" spans="1:9" ht="55.2" x14ac:dyDescent="0.3">
      <c r="A147" s="113"/>
      <c r="B147" s="71"/>
      <c r="C147" s="72"/>
      <c r="D147" s="73"/>
      <c r="E147" s="73"/>
      <c r="F147" s="76" t="s">
        <v>218</v>
      </c>
      <c r="G147" s="52"/>
      <c r="H147" s="2"/>
      <c r="I147" s="3"/>
    </row>
    <row r="148" spans="1:9" x14ac:dyDescent="0.3">
      <c r="A148" s="113"/>
      <c r="B148" s="71"/>
      <c r="C148" s="74"/>
      <c r="D148" s="73"/>
      <c r="E148" s="73"/>
      <c r="F148" s="87"/>
      <c r="G148" s="52"/>
      <c r="H148" s="2"/>
      <c r="I148" s="3"/>
    </row>
    <row r="149" spans="1:9" x14ac:dyDescent="0.3">
      <c r="A149" s="113"/>
      <c r="B149" s="71"/>
      <c r="C149" s="74"/>
      <c r="D149" s="73"/>
      <c r="E149" s="73"/>
      <c r="F149" s="87"/>
      <c r="G149" s="52"/>
      <c r="H149" s="2"/>
      <c r="I149" s="3"/>
    </row>
    <row r="150" spans="1:9" ht="27.6" x14ac:dyDescent="0.3">
      <c r="A150" s="113">
        <v>29</v>
      </c>
      <c r="B150" s="67" t="s">
        <v>163</v>
      </c>
      <c r="C150" s="44"/>
      <c r="D150" s="45" t="s">
        <v>72</v>
      </c>
      <c r="E150" s="45" t="s">
        <v>73</v>
      </c>
      <c r="F150" s="46" t="s">
        <v>14</v>
      </c>
      <c r="G150" s="47" t="s">
        <v>74</v>
      </c>
      <c r="H150" s="177" t="s">
        <v>75</v>
      </c>
      <c r="I150" s="178"/>
    </row>
    <row r="151" spans="1:9" ht="100.8" x14ac:dyDescent="0.3">
      <c r="A151" s="113" t="s">
        <v>18</v>
      </c>
      <c r="B151" s="68" t="s">
        <v>164</v>
      </c>
      <c r="C151" s="44" t="s">
        <v>263</v>
      </c>
      <c r="D151" s="40" t="s">
        <v>61</v>
      </c>
      <c r="E151" s="50"/>
      <c r="F151" s="76" t="s">
        <v>219</v>
      </c>
      <c r="G151" s="52"/>
      <c r="H151" s="2"/>
      <c r="I151" s="3"/>
    </row>
    <row r="152" spans="1:9" x14ac:dyDescent="0.3">
      <c r="A152" s="113"/>
      <c r="B152" s="71"/>
      <c r="C152" s="74"/>
      <c r="D152" s="73"/>
      <c r="E152" s="73"/>
      <c r="F152" s="75"/>
      <c r="G152" s="52"/>
      <c r="H152" s="2"/>
      <c r="I152" s="3"/>
    </row>
    <row r="153" spans="1:9" ht="27.6" x14ac:dyDescent="0.3">
      <c r="A153" s="113">
        <v>30</v>
      </c>
      <c r="B153" s="67" t="s">
        <v>165</v>
      </c>
      <c r="C153" s="44" t="s">
        <v>17</v>
      </c>
      <c r="D153" s="45" t="s">
        <v>72</v>
      </c>
      <c r="E153" s="45" t="s">
        <v>73</v>
      </c>
      <c r="F153" s="46" t="s">
        <v>14</v>
      </c>
      <c r="G153" s="47" t="s">
        <v>74</v>
      </c>
      <c r="H153" s="177" t="s">
        <v>75</v>
      </c>
      <c r="I153" s="178"/>
    </row>
    <row r="154" spans="1:9" ht="100.8" x14ac:dyDescent="0.3">
      <c r="A154" s="113" t="s">
        <v>18</v>
      </c>
      <c r="B154" s="68" t="s">
        <v>166</v>
      </c>
      <c r="C154" s="89"/>
      <c r="D154" s="40" t="s">
        <v>61</v>
      </c>
      <c r="E154" s="50"/>
      <c r="F154" s="77" t="s">
        <v>21</v>
      </c>
      <c r="G154" s="52"/>
      <c r="H154" s="2"/>
      <c r="I154" s="3"/>
    </row>
    <row r="155" spans="1:9" ht="27.6" x14ac:dyDescent="0.3">
      <c r="A155" s="113"/>
      <c r="B155" s="71"/>
      <c r="C155" s="72"/>
      <c r="D155" s="73"/>
      <c r="E155" s="73"/>
      <c r="F155" s="75" t="s">
        <v>22</v>
      </c>
      <c r="G155" s="52"/>
      <c r="H155" s="2"/>
      <c r="I155" s="3"/>
    </row>
    <row r="156" spans="1:9" x14ac:dyDescent="0.3">
      <c r="A156" s="113"/>
      <c r="B156" s="71"/>
      <c r="C156" s="74"/>
      <c r="D156" s="73"/>
      <c r="E156" s="73"/>
      <c r="F156" s="75" t="s">
        <v>23</v>
      </c>
      <c r="G156" s="52"/>
      <c r="H156" s="2"/>
      <c r="I156" s="3"/>
    </row>
    <row r="157" spans="1:9" x14ac:dyDescent="0.3">
      <c r="A157" s="113"/>
      <c r="B157" s="71"/>
      <c r="C157" s="74"/>
      <c r="D157" s="73"/>
      <c r="E157" s="73"/>
      <c r="F157" s="75" t="s">
        <v>76</v>
      </c>
      <c r="G157" s="52"/>
      <c r="H157" s="2"/>
      <c r="I157" s="3"/>
    </row>
    <row r="158" spans="1:9" ht="27.6" x14ac:dyDescent="0.3">
      <c r="A158" s="114">
        <v>31</v>
      </c>
      <c r="B158" s="67" t="s">
        <v>167</v>
      </c>
      <c r="C158" s="44"/>
      <c r="D158" s="45" t="s">
        <v>72</v>
      </c>
      <c r="E158" s="45" t="s">
        <v>73</v>
      </c>
      <c r="F158" s="46" t="s">
        <v>14</v>
      </c>
      <c r="G158" s="47" t="s">
        <v>74</v>
      </c>
      <c r="H158" s="177" t="s">
        <v>75</v>
      </c>
      <c r="I158" s="178"/>
    </row>
    <row r="159" spans="1:9" ht="100.8" x14ac:dyDescent="0.3">
      <c r="A159" s="114" t="s">
        <v>18</v>
      </c>
      <c r="B159" s="48" t="s">
        <v>168</v>
      </c>
      <c r="C159" s="44" t="s">
        <v>17</v>
      </c>
      <c r="D159" s="40" t="s">
        <v>61</v>
      </c>
      <c r="E159" s="50"/>
      <c r="F159" s="75" t="s">
        <v>28</v>
      </c>
      <c r="G159" s="52"/>
      <c r="H159" s="2"/>
      <c r="I159" s="3"/>
    </row>
    <row r="160" spans="1:9" ht="96.6" x14ac:dyDescent="0.3">
      <c r="A160" s="114"/>
      <c r="B160" s="48"/>
      <c r="C160" s="44"/>
      <c r="D160" s="81"/>
      <c r="E160" s="82"/>
      <c r="F160" s="51" t="s">
        <v>240</v>
      </c>
      <c r="G160" s="52"/>
      <c r="H160" s="2"/>
      <c r="I160" s="3"/>
    </row>
    <row r="161" spans="1:9" x14ac:dyDescent="0.3">
      <c r="A161" s="114"/>
      <c r="B161" s="48"/>
      <c r="C161" s="44"/>
      <c r="D161" s="81"/>
      <c r="E161" s="82"/>
      <c r="F161" s="51"/>
      <c r="G161" s="52"/>
      <c r="H161" s="2"/>
      <c r="I161" s="3"/>
    </row>
    <row r="162" spans="1:9" x14ac:dyDescent="0.3">
      <c r="A162" s="114"/>
      <c r="B162" s="48"/>
      <c r="C162" s="44"/>
      <c r="D162" s="81"/>
      <c r="E162" s="82"/>
      <c r="F162" s="51"/>
      <c r="G162" s="52"/>
      <c r="H162" s="2"/>
      <c r="I162" s="3"/>
    </row>
    <row r="163" spans="1:9" x14ac:dyDescent="0.3">
      <c r="A163" s="114"/>
      <c r="B163" s="48"/>
      <c r="C163" s="44"/>
      <c r="D163" s="81"/>
      <c r="E163" s="82"/>
      <c r="F163" s="51"/>
      <c r="G163" s="52"/>
      <c r="H163" s="2"/>
      <c r="I163" s="3"/>
    </row>
    <row r="164" spans="1:9" x14ac:dyDescent="0.3">
      <c r="A164" s="114"/>
      <c r="B164" s="48"/>
      <c r="C164" s="44"/>
      <c r="D164" s="81"/>
      <c r="E164" s="82"/>
      <c r="F164" s="51"/>
      <c r="G164" s="52"/>
      <c r="H164" s="2"/>
      <c r="I164" s="3"/>
    </row>
    <row r="165" spans="1:9" ht="27.6" x14ac:dyDescent="0.3">
      <c r="A165" s="114">
        <v>32</v>
      </c>
      <c r="B165" s="43" t="s">
        <v>169</v>
      </c>
      <c r="C165" s="44"/>
      <c r="D165" s="45" t="s">
        <v>72</v>
      </c>
      <c r="E165" s="45" t="s">
        <v>73</v>
      </c>
      <c r="F165" s="46" t="s">
        <v>14</v>
      </c>
      <c r="G165" s="47" t="s">
        <v>74</v>
      </c>
      <c r="H165" s="177" t="s">
        <v>75</v>
      </c>
      <c r="I165" s="178"/>
    </row>
    <row r="166" spans="1:9" ht="100.8" x14ac:dyDescent="0.3">
      <c r="A166" s="114" t="s">
        <v>18</v>
      </c>
      <c r="B166" s="68" t="s">
        <v>170</v>
      </c>
      <c r="C166" s="44" t="s">
        <v>17</v>
      </c>
      <c r="D166" s="40" t="s">
        <v>61</v>
      </c>
      <c r="E166" s="50"/>
      <c r="F166" s="75" t="s">
        <v>241</v>
      </c>
      <c r="G166" s="52"/>
      <c r="H166" s="2"/>
      <c r="I166" s="4"/>
    </row>
    <row r="167" spans="1:9" ht="124.2" x14ac:dyDescent="0.35">
      <c r="A167" s="114"/>
      <c r="B167" s="68"/>
      <c r="C167" s="83"/>
      <c r="D167" s="49"/>
      <c r="E167" s="50"/>
      <c r="F167" s="75" t="s">
        <v>242</v>
      </c>
      <c r="G167" s="52"/>
      <c r="H167" s="2"/>
      <c r="I167" s="4"/>
    </row>
    <row r="168" spans="1:9" ht="18" x14ac:dyDescent="0.35">
      <c r="A168" s="114"/>
      <c r="B168" s="48"/>
      <c r="C168" s="83"/>
      <c r="D168" s="84"/>
      <c r="E168" s="84"/>
      <c r="F168" s="75"/>
      <c r="G168" s="52"/>
      <c r="H168" s="2"/>
      <c r="I168" s="4"/>
    </row>
    <row r="169" spans="1:9" ht="18" x14ac:dyDescent="0.35">
      <c r="A169" s="114"/>
      <c r="B169" s="48"/>
      <c r="C169" s="83"/>
      <c r="D169" s="84"/>
      <c r="E169" s="84"/>
      <c r="F169" s="75"/>
      <c r="G169" s="52"/>
      <c r="H169" s="2"/>
      <c r="I169" s="4"/>
    </row>
    <row r="170" spans="1:9" ht="18" x14ac:dyDescent="0.35">
      <c r="A170" s="114"/>
      <c r="B170" s="48"/>
      <c r="C170" s="83"/>
      <c r="D170" s="84"/>
      <c r="E170" s="84"/>
      <c r="F170" s="85"/>
      <c r="G170" s="86"/>
      <c r="H170" s="86"/>
      <c r="I170" s="4"/>
    </row>
    <row r="171" spans="1:9" ht="28.8" x14ac:dyDescent="0.3">
      <c r="A171" s="114">
        <v>33</v>
      </c>
      <c r="B171" s="43" t="s">
        <v>171</v>
      </c>
      <c r="C171" s="44"/>
      <c r="D171" s="45" t="s">
        <v>72</v>
      </c>
      <c r="E171" s="45" t="s">
        <v>73</v>
      </c>
      <c r="F171" s="46" t="s">
        <v>14</v>
      </c>
      <c r="G171" s="47" t="s">
        <v>74</v>
      </c>
      <c r="H171" s="177" t="s">
        <v>75</v>
      </c>
      <c r="I171" s="178"/>
    </row>
    <row r="172" spans="1:9" ht="124.2" x14ac:dyDescent="0.3">
      <c r="A172" s="114" t="s">
        <v>18</v>
      </c>
      <c r="B172" s="68" t="s">
        <v>172</v>
      </c>
      <c r="C172" s="44" t="s">
        <v>17</v>
      </c>
      <c r="D172" s="49"/>
      <c r="E172" s="50"/>
      <c r="F172" s="75" t="s">
        <v>242</v>
      </c>
      <c r="G172" s="52"/>
      <c r="H172" s="2"/>
      <c r="I172" s="4"/>
    </row>
    <row r="173" spans="1:9" ht="18" x14ac:dyDescent="0.35">
      <c r="A173" s="114"/>
      <c r="B173" s="68"/>
      <c r="C173" s="83"/>
      <c r="D173" s="49"/>
      <c r="E173" s="50"/>
      <c r="F173" s="75"/>
      <c r="G173" s="52"/>
      <c r="H173" s="2"/>
      <c r="I173" s="4"/>
    </row>
    <row r="174" spans="1:9" ht="18" x14ac:dyDescent="0.35">
      <c r="A174" s="114"/>
      <c r="B174" s="48"/>
      <c r="C174" s="83"/>
      <c r="D174" s="84"/>
      <c r="E174" s="84"/>
      <c r="F174" s="75"/>
      <c r="G174" s="52"/>
      <c r="H174" s="2"/>
      <c r="I174" s="4"/>
    </row>
    <row r="175" spans="1:9" ht="28.8" x14ac:dyDescent="0.3">
      <c r="A175" s="114">
        <v>34</v>
      </c>
      <c r="B175" s="43" t="s">
        <v>173</v>
      </c>
      <c r="C175" s="90"/>
      <c r="D175" s="45" t="s">
        <v>77</v>
      </c>
      <c r="E175" s="45" t="s">
        <v>73</v>
      </c>
      <c r="F175" s="46" t="s">
        <v>14</v>
      </c>
      <c r="G175" s="47" t="s">
        <v>74</v>
      </c>
      <c r="H175" s="177" t="s">
        <v>75</v>
      </c>
      <c r="I175" s="178"/>
    </row>
    <row r="176" spans="1:9" ht="144" x14ac:dyDescent="0.3">
      <c r="A176" s="114" t="s">
        <v>18</v>
      </c>
      <c r="B176" s="48" t="s">
        <v>174</v>
      </c>
      <c r="C176" s="90" t="s">
        <v>17</v>
      </c>
      <c r="D176" s="49"/>
      <c r="E176" s="50"/>
      <c r="F176" s="75" t="s">
        <v>243</v>
      </c>
      <c r="G176" s="52"/>
      <c r="H176" s="2"/>
      <c r="I176" s="32"/>
    </row>
    <row r="177" spans="1:9" x14ac:dyDescent="0.3">
      <c r="A177" s="114"/>
      <c r="B177" s="48"/>
      <c r="C177" s="44"/>
      <c r="D177" s="73"/>
      <c r="E177" s="73"/>
      <c r="F177" s="75"/>
      <c r="G177" s="52"/>
      <c r="H177" s="2"/>
      <c r="I177" s="32"/>
    </row>
    <row r="178" spans="1:9" x14ac:dyDescent="0.3">
      <c r="A178" s="114"/>
      <c r="B178" s="68"/>
      <c r="C178" s="44"/>
      <c r="D178" s="49"/>
      <c r="E178" s="50"/>
      <c r="F178" s="51"/>
      <c r="G178" s="52"/>
      <c r="H178" s="2"/>
      <c r="I178" s="5"/>
    </row>
    <row r="179" spans="1:9" ht="28.8" x14ac:dyDescent="0.3">
      <c r="A179" s="114">
        <v>35</v>
      </c>
      <c r="B179" s="43" t="s">
        <v>175</v>
      </c>
      <c r="C179" s="44"/>
      <c r="D179" s="45" t="s">
        <v>72</v>
      </c>
      <c r="E179" s="45" t="s">
        <v>73</v>
      </c>
      <c r="F179" s="46" t="s">
        <v>14</v>
      </c>
      <c r="G179" s="47" t="s">
        <v>74</v>
      </c>
      <c r="H179" s="177" t="s">
        <v>75</v>
      </c>
      <c r="I179" s="178"/>
    </row>
    <row r="180" spans="1:9" ht="158.4" x14ac:dyDescent="0.3">
      <c r="A180" s="114" t="s">
        <v>18</v>
      </c>
      <c r="B180" s="91" t="s">
        <v>176</v>
      </c>
      <c r="C180" s="179" t="s">
        <v>17</v>
      </c>
      <c r="D180" s="49"/>
      <c r="E180" s="50"/>
      <c r="F180" s="51" t="s">
        <v>244</v>
      </c>
      <c r="G180" s="52"/>
      <c r="H180" s="2"/>
      <c r="I180" s="32"/>
    </row>
    <row r="181" spans="1:9" ht="57.6" x14ac:dyDescent="0.3">
      <c r="A181" s="114" t="s">
        <v>19</v>
      </c>
      <c r="B181" s="91" t="s">
        <v>177</v>
      </c>
      <c r="C181" s="179"/>
      <c r="D181" s="49"/>
      <c r="E181" s="50"/>
      <c r="F181" s="47"/>
      <c r="G181" s="46"/>
      <c r="H181" s="46"/>
      <c r="I181" s="32"/>
    </row>
    <row r="182" spans="1:9" x14ac:dyDescent="0.3">
      <c r="A182" s="114"/>
      <c r="B182" s="53"/>
      <c r="C182" s="44"/>
      <c r="D182" s="54"/>
      <c r="E182" s="54"/>
      <c r="F182" s="47"/>
      <c r="G182" s="46"/>
      <c r="H182" s="46"/>
      <c r="I182" s="32"/>
    </row>
    <row r="183" spans="1:9" x14ac:dyDescent="0.3">
      <c r="A183" s="114"/>
      <c r="B183" s="53"/>
      <c r="C183" s="44"/>
      <c r="D183" s="54"/>
      <c r="E183" s="54"/>
      <c r="F183" s="47"/>
      <c r="G183" s="46"/>
      <c r="H183" s="46"/>
      <c r="I183" s="5"/>
    </row>
    <row r="184" spans="1:9" x14ac:dyDescent="0.3">
      <c r="A184" s="114"/>
      <c r="B184" s="53"/>
      <c r="C184" s="44"/>
      <c r="D184" s="54"/>
      <c r="E184" s="54"/>
      <c r="F184" s="47"/>
      <c r="G184" s="46"/>
      <c r="H184" s="46"/>
      <c r="I184" s="5"/>
    </row>
    <row r="185" spans="1:9" ht="28.8" x14ac:dyDescent="0.3">
      <c r="A185" s="114">
        <v>36</v>
      </c>
      <c r="B185" s="43" t="s">
        <v>178</v>
      </c>
      <c r="C185" s="44"/>
      <c r="D185" s="45" t="s">
        <v>72</v>
      </c>
      <c r="E185" s="45" t="s">
        <v>73</v>
      </c>
      <c r="F185" s="46" t="s">
        <v>14</v>
      </c>
      <c r="G185" s="47" t="s">
        <v>74</v>
      </c>
      <c r="H185" s="177" t="s">
        <v>75</v>
      </c>
      <c r="I185" s="178"/>
    </row>
    <row r="186" spans="1:9" ht="124.2" x14ac:dyDescent="0.3">
      <c r="A186" s="114" t="s">
        <v>18</v>
      </c>
      <c r="B186" s="68" t="s">
        <v>179</v>
      </c>
      <c r="C186" s="44" t="s">
        <v>17</v>
      </c>
      <c r="D186" s="49"/>
      <c r="E186" s="50"/>
      <c r="F186" s="51" t="s">
        <v>245</v>
      </c>
      <c r="G186" s="52"/>
      <c r="H186" s="2"/>
      <c r="I186" s="32"/>
    </row>
    <row r="187" spans="1:9" x14ac:dyDescent="0.3">
      <c r="A187" s="114"/>
      <c r="B187" s="53"/>
      <c r="C187" s="44"/>
      <c r="D187" s="54"/>
      <c r="E187" s="54"/>
      <c r="F187" s="47"/>
      <c r="G187" s="46"/>
      <c r="H187" s="46"/>
      <c r="I187" s="32"/>
    </row>
    <row r="188" spans="1:9" x14ac:dyDescent="0.3">
      <c r="A188" s="114"/>
      <c r="B188" s="53"/>
      <c r="C188" s="44"/>
      <c r="D188" s="54"/>
      <c r="E188" s="54"/>
      <c r="F188" s="47"/>
      <c r="G188" s="46"/>
      <c r="H188" s="46"/>
      <c r="I188" s="32"/>
    </row>
    <row r="189" spans="1:9" ht="27.6" x14ac:dyDescent="0.3">
      <c r="A189" s="114">
        <v>37</v>
      </c>
      <c r="B189" s="43" t="s">
        <v>180</v>
      </c>
      <c r="C189" s="44"/>
      <c r="D189" s="45" t="s">
        <v>72</v>
      </c>
      <c r="E189" s="45" t="s">
        <v>73</v>
      </c>
      <c r="F189" s="46" t="s">
        <v>14</v>
      </c>
      <c r="G189" s="47" t="s">
        <v>74</v>
      </c>
      <c r="H189" s="177" t="s">
        <v>75</v>
      </c>
      <c r="I189" s="178"/>
    </row>
    <row r="190" spans="1:9" ht="129.6" x14ac:dyDescent="0.3">
      <c r="A190" s="114" t="s">
        <v>18</v>
      </c>
      <c r="B190" s="48" t="s">
        <v>181</v>
      </c>
      <c r="C190" s="179" t="s">
        <v>17</v>
      </c>
      <c r="D190" s="49"/>
      <c r="E190" s="50"/>
      <c r="F190" s="51" t="s">
        <v>246</v>
      </c>
      <c r="G190" s="52"/>
      <c r="H190" s="2"/>
      <c r="I190" s="32"/>
    </row>
    <row r="191" spans="1:9" ht="83.4" x14ac:dyDescent="0.3">
      <c r="A191" s="114" t="s">
        <v>19</v>
      </c>
      <c r="B191" s="87" t="s">
        <v>182</v>
      </c>
      <c r="C191" s="179"/>
      <c r="D191" s="54"/>
      <c r="E191" s="54"/>
      <c r="F191" s="47"/>
      <c r="G191" s="46"/>
      <c r="H191" s="46"/>
      <c r="I191" s="32"/>
    </row>
    <row r="192" spans="1:9" ht="42" x14ac:dyDescent="0.3">
      <c r="A192" s="114" t="s">
        <v>184</v>
      </c>
      <c r="B192" s="87" t="s">
        <v>183</v>
      </c>
      <c r="C192" s="179"/>
      <c r="D192" s="54"/>
      <c r="E192" s="54"/>
      <c r="F192" s="47"/>
      <c r="G192" s="46"/>
      <c r="H192" s="46"/>
      <c r="I192" s="32"/>
    </row>
    <row r="193" spans="1:9" x14ac:dyDescent="0.3">
      <c r="A193" s="114"/>
      <c r="B193" s="53"/>
      <c r="C193" s="44"/>
      <c r="D193" s="54"/>
      <c r="E193" s="54"/>
      <c r="F193" s="47"/>
      <c r="G193" s="46"/>
      <c r="H193" s="46"/>
      <c r="I193" s="32"/>
    </row>
    <row r="194" spans="1:9" ht="27.6" x14ac:dyDescent="0.3">
      <c r="A194" s="114">
        <v>38</v>
      </c>
      <c r="B194" s="43" t="s">
        <v>185</v>
      </c>
      <c r="C194" s="44"/>
      <c r="D194" s="45" t="s">
        <v>72</v>
      </c>
      <c r="E194" s="45" t="s">
        <v>73</v>
      </c>
      <c r="F194" s="46" t="s">
        <v>14</v>
      </c>
      <c r="G194" s="47" t="s">
        <v>74</v>
      </c>
      <c r="H194" s="177" t="s">
        <v>75</v>
      </c>
      <c r="I194" s="178"/>
    </row>
    <row r="195" spans="1:9" ht="57.6" x14ac:dyDescent="0.3">
      <c r="A195" s="114" t="s">
        <v>18</v>
      </c>
      <c r="B195" s="48" t="s">
        <v>186</v>
      </c>
      <c r="C195" s="44" t="s">
        <v>17</v>
      </c>
      <c r="D195" s="49"/>
      <c r="E195" s="50"/>
      <c r="F195" s="51" t="s">
        <v>35</v>
      </c>
      <c r="G195" s="52"/>
      <c r="H195" s="2"/>
      <c r="I195" s="32"/>
    </row>
    <row r="196" spans="1:9" ht="27.6" x14ac:dyDescent="0.3">
      <c r="A196" s="114"/>
      <c r="B196" s="87"/>
      <c r="C196" s="44"/>
      <c r="D196" s="54"/>
      <c r="E196" s="54"/>
      <c r="F196" s="51" t="s">
        <v>247</v>
      </c>
      <c r="G196" s="52"/>
      <c r="H196" s="2"/>
      <c r="I196" s="32"/>
    </row>
    <row r="197" spans="1:9" x14ac:dyDescent="0.3">
      <c r="A197" s="114"/>
      <c r="B197" s="87"/>
      <c r="C197" s="44"/>
      <c r="D197" s="54"/>
      <c r="E197" s="54"/>
      <c r="F197" s="47"/>
      <c r="G197" s="46"/>
      <c r="H197" s="46"/>
      <c r="I197" s="32"/>
    </row>
    <row r="198" spans="1:9" x14ac:dyDescent="0.3">
      <c r="A198" s="114"/>
      <c r="B198" s="53"/>
      <c r="C198" s="44"/>
      <c r="D198" s="54"/>
      <c r="E198" s="54"/>
      <c r="F198" s="47"/>
      <c r="G198" s="46"/>
      <c r="H198" s="46"/>
      <c r="I198" s="32"/>
    </row>
    <row r="199" spans="1:9" ht="27.6" x14ac:dyDescent="0.3">
      <c r="A199" s="114">
        <v>39</v>
      </c>
      <c r="B199" s="43" t="s">
        <v>187</v>
      </c>
      <c r="C199" s="44"/>
      <c r="D199" s="45" t="s">
        <v>72</v>
      </c>
      <c r="E199" s="45" t="s">
        <v>73</v>
      </c>
      <c r="F199" s="46" t="s">
        <v>14</v>
      </c>
      <c r="G199" s="47" t="s">
        <v>74</v>
      </c>
      <c r="H199" s="177" t="s">
        <v>75</v>
      </c>
      <c r="I199" s="178"/>
    </row>
    <row r="200" spans="1:9" ht="72" x14ac:dyDescent="0.3">
      <c r="A200" s="114" t="s">
        <v>18</v>
      </c>
      <c r="B200" s="48" t="s">
        <v>188</v>
      </c>
      <c r="C200" s="44" t="s">
        <v>17</v>
      </c>
      <c r="D200" s="49"/>
      <c r="E200" s="50"/>
      <c r="F200" s="51" t="s">
        <v>247</v>
      </c>
      <c r="G200" s="52"/>
      <c r="H200" s="2"/>
      <c r="I200" s="32"/>
    </row>
    <row r="201" spans="1:9" ht="27.6" x14ac:dyDescent="0.3">
      <c r="A201" s="114"/>
      <c r="B201" s="53"/>
      <c r="C201" s="44"/>
      <c r="D201" s="54"/>
      <c r="E201" s="54"/>
      <c r="F201" s="51" t="s">
        <v>36</v>
      </c>
      <c r="G201" s="52"/>
      <c r="H201" s="2"/>
      <c r="I201" s="32"/>
    </row>
    <row r="202" spans="1:9" x14ac:dyDescent="0.3">
      <c r="A202" s="114"/>
      <c r="B202" s="53"/>
      <c r="C202" s="44"/>
      <c r="D202" s="54"/>
      <c r="E202" s="54"/>
      <c r="F202" s="51" t="s">
        <v>76</v>
      </c>
      <c r="G202" s="52"/>
      <c r="H202" s="2"/>
      <c r="I202" s="32"/>
    </row>
    <row r="203" spans="1:9" ht="27.6" x14ac:dyDescent="0.3">
      <c r="A203" s="114">
        <v>40</v>
      </c>
      <c r="B203" s="43" t="s">
        <v>189</v>
      </c>
      <c r="C203" s="44"/>
      <c r="D203" s="45" t="s">
        <v>72</v>
      </c>
      <c r="E203" s="45" t="s">
        <v>73</v>
      </c>
      <c r="F203" s="46" t="s">
        <v>14</v>
      </c>
      <c r="G203" s="47" t="s">
        <v>74</v>
      </c>
      <c r="H203" s="177" t="s">
        <v>75</v>
      </c>
      <c r="I203" s="178"/>
    </row>
    <row r="204" spans="1:9" ht="115.2" x14ac:dyDescent="0.3">
      <c r="A204" s="114" t="s">
        <v>18</v>
      </c>
      <c r="B204" s="48" t="s">
        <v>190</v>
      </c>
      <c r="C204" s="44" t="s">
        <v>17</v>
      </c>
      <c r="D204" s="49"/>
      <c r="E204" s="50"/>
      <c r="F204" s="51" t="s">
        <v>35</v>
      </c>
      <c r="G204" s="52"/>
      <c r="H204" s="2"/>
      <c r="I204" s="32"/>
    </row>
    <row r="205" spans="1:9" x14ac:dyDescent="0.3">
      <c r="A205" s="114"/>
      <c r="B205" s="53"/>
      <c r="C205" s="44"/>
      <c r="D205" s="54"/>
      <c r="E205" s="54"/>
      <c r="F205" s="47"/>
      <c r="G205" s="46"/>
      <c r="H205" s="46"/>
      <c r="I205" s="32"/>
    </row>
    <row r="206" spans="1:9" x14ac:dyDescent="0.3">
      <c r="A206" s="114"/>
      <c r="B206" s="53"/>
      <c r="C206" s="44"/>
      <c r="D206" s="54"/>
      <c r="E206" s="54"/>
      <c r="F206" s="47"/>
      <c r="G206" s="46"/>
      <c r="H206" s="46"/>
      <c r="I206" s="32"/>
    </row>
    <row r="207" spans="1:9" ht="27.6" x14ac:dyDescent="0.3">
      <c r="A207" s="114">
        <v>41</v>
      </c>
      <c r="B207" s="43" t="s">
        <v>191</v>
      </c>
      <c r="C207" s="44" t="s">
        <v>17</v>
      </c>
      <c r="D207" s="45" t="s">
        <v>72</v>
      </c>
      <c r="E207" s="45" t="s">
        <v>73</v>
      </c>
      <c r="F207" s="46" t="s">
        <v>14</v>
      </c>
      <c r="G207" s="47" t="s">
        <v>74</v>
      </c>
      <c r="H207" s="177" t="s">
        <v>75</v>
      </c>
      <c r="I207" s="178"/>
    </row>
    <row r="208" spans="1:9" ht="72" x14ac:dyDescent="0.3">
      <c r="A208" s="114" t="s">
        <v>18</v>
      </c>
      <c r="B208" s="48" t="s">
        <v>192</v>
      </c>
      <c r="C208" s="44"/>
      <c r="D208" s="49"/>
      <c r="E208" s="50"/>
      <c r="F208" s="51" t="s">
        <v>247</v>
      </c>
      <c r="G208" s="52"/>
      <c r="H208" s="2"/>
      <c r="I208" s="32"/>
    </row>
    <row r="209" spans="1:9" x14ac:dyDescent="0.3">
      <c r="A209" s="114"/>
      <c r="B209" s="53"/>
      <c r="C209" s="44"/>
      <c r="D209" s="54"/>
      <c r="E209" s="54"/>
      <c r="F209" s="47"/>
      <c r="G209" s="46"/>
      <c r="H209" s="46"/>
      <c r="I209" s="32"/>
    </row>
    <row r="210" spans="1:9" x14ac:dyDescent="0.3">
      <c r="A210" s="114"/>
      <c r="B210" s="53"/>
      <c r="C210" s="44"/>
      <c r="D210" s="54"/>
      <c r="E210" s="54"/>
      <c r="F210" s="47"/>
      <c r="G210" s="46"/>
      <c r="H210" s="46"/>
      <c r="I210" s="32"/>
    </row>
    <row r="211" spans="1:9" ht="28.8" x14ac:dyDescent="0.3">
      <c r="A211" s="114">
        <v>42</v>
      </c>
      <c r="B211" s="43" t="s">
        <v>193</v>
      </c>
      <c r="C211" s="44" t="s">
        <v>17</v>
      </c>
      <c r="D211" s="45" t="s">
        <v>72</v>
      </c>
      <c r="E211" s="45" t="s">
        <v>73</v>
      </c>
      <c r="F211" s="46" t="s">
        <v>14</v>
      </c>
      <c r="G211" s="47" t="s">
        <v>74</v>
      </c>
      <c r="H211" s="177" t="s">
        <v>75</v>
      </c>
      <c r="I211" s="178"/>
    </row>
    <row r="212" spans="1:9" ht="172.8" x14ac:dyDescent="0.3">
      <c r="A212" s="114" t="s">
        <v>18</v>
      </c>
      <c r="B212" s="48" t="s">
        <v>194</v>
      </c>
      <c r="C212" s="44"/>
      <c r="D212" s="49"/>
      <c r="E212" s="50"/>
      <c r="F212" s="51" t="s">
        <v>35</v>
      </c>
      <c r="G212" s="52"/>
      <c r="H212" s="2"/>
      <c r="I212" s="32"/>
    </row>
    <row r="213" spans="1:9" ht="27.6" x14ac:dyDescent="0.3">
      <c r="A213" s="141"/>
      <c r="B213" s="142"/>
      <c r="C213" s="143"/>
      <c r="D213" s="144"/>
      <c r="E213" s="144"/>
      <c r="F213" s="145" t="s">
        <v>36</v>
      </c>
      <c r="G213" s="30"/>
      <c r="H213" s="29"/>
      <c r="I213" s="42"/>
    </row>
    <row r="214" spans="1:9" ht="15" thickBot="1" x14ac:dyDescent="0.35">
      <c r="A214" s="133"/>
      <c r="B214" s="134"/>
      <c r="C214" s="135"/>
      <c r="D214" s="136"/>
      <c r="E214" s="136"/>
      <c r="F214" s="137" t="s">
        <v>76</v>
      </c>
      <c r="G214" s="138"/>
      <c r="H214" s="139"/>
      <c r="I214" s="140"/>
    </row>
    <row r="215" spans="1:9" ht="18" x14ac:dyDescent="0.35">
      <c r="A215" s="116" t="s">
        <v>265</v>
      </c>
      <c r="B215" s="117"/>
      <c r="C215" s="118"/>
      <c r="D215" s="119"/>
      <c r="E215" s="119"/>
      <c r="F215" s="119"/>
      <c r="G215" s="120"/>
      <c r="H215" s="120"/>
      <c r="I215" s="121"/>
    </row>
    <row r="216" spans="1:9" ht="27.6" x14ac:dyDescent="0.3">
      <c r="A216" s="114">
        <v>43</v>
      </c>
      <c r="B216" s="43" t="s">
        <v>195</v>
      </c>
      <c r="C216" s="44"/>
      <c r="D216" s="45" t="s">
        <v>72</v>
      </c>
      <c r="E216" s="45" t="s">
        <v>73</v>
      </c>
      <c r="F216" s="46" t="s">
        <v>14</v>
      </c>
      <c r="G216" s="47" t="s">
        <v>74</v>
      </c>
      <c r="H216" s="177" t="s">
        <v>75</v>
      </c>
      <c r="I216" s="178"/>
    </row>
    <row r="217" spans="1:9" ht="72" x14ac:dyDescent="0.3">
      <c r="A217" s="114" t="s">
        <v>18</v>
      </c>
      <c r="B217" s="48" t="s">
        <v>196</v>
      </c>
      <c r="C217" s="44" t="s">
        <v>17</v>
      </c>
      <c r="D217" s="49"/>
      <c r="E217" s="50"/>
      <c r="F217" s="51" t="s">
        <v>268</v>
      </c>
      <c r="G217" s="52"/>
      <c r="H217" s="2"/>
      <c r="I217" s="32"/>
    </row>
    <row r="218" spans="1:9" ht="55.2" x14ac:dyDescent="0.3">
      <c r="A218" s="114"/>
      <c r="B218" s="53"/>
      <c r="C218" s="44"/>
      <c r="D218" s="54"/>
      <c r="E218" s="54"/>
      <c r="F218" s="51" t="s">
        <v>239</v>
      </c>
      <c r="G218" s="52"/>
      <c r="H218" s="2"/>
      <c r="I218" s="32"/>
    </row>
    <row r="219" spans="1:9" ht="27.6" x14ac:dyDescent="0.3">
      <c r="A219" s="114"/>
      <c r="B219" s="53"/>
      <c r="C219" s="44"/>
      <c r="D219" s="54"/>
      <c r="E219" s="54"/>
      <c r="F219" s="51" t="s">
        <v>238</v>
      </c>
      <c r="G219" s="52"/>
      <c r="H219" s="2"/>
      <c r="I219" s="32"/>
    </row>
    <row r="220" spans="1:9" ht="41.4" x14ac:dyDescent="0.3">
      <c r="A220" s="114"/>
      <c r="B220" s="53"/>
      <c r="C220" s="44"/>
      <c r="D220" s="54"/>
      <c r="E220" s="54"/>
      <c r="F220" s="51" t="s">
        <v>264</v>
      </c>
      <c r="G220" s="52"/>
      <c r="H220" s="2"/>
      <c r="I220" s="32"/>
    </row>
    <row r="221" spans="1:9" ht="27.6" x14ac:dyDescent="0.3">
      <c r="A221" s="114">
        <v>44</v>
      </c>
      <c r="B221" s="43" t="s">
        <v>197</v>
      </c>
      <c r="C221" s="44"/>
      <c r="D221" s="45" t="s">
        <v>72</v>
      </c>
      <c r="E221" s="45" t="s">
        <v>73</v>
      </c>
      <c r="F221" s="46" t="s">
        <v>14</v>
      </c>
      <c r="G221" s="47" t="s">
        <v>74</v>
      </c>
      <c r="H221" s="177" t="s">
        <v>75</v>
      </c>
      <c r="I221" s="178"/>
    </row>
    <row r="222" spans="1:9" ht="144" x14ac:dyDescent="0.3">
      <c r="A222" s="114" t="s">
        <v>18</v>
      </c>
      <c r="B222" s="48" t="s">
        <v>198</v>
      </c>
      <c r="C222" s="44" t="s">
        <v>17</v>
      </c>
      <c r="D222" s="49"/>
      <c r="E222" s="50"/>
      <c r="F222" s="51" t="s">
        <v>239</v>
      </c>
      <c r="G222" s="52"/>
      <c r="H222" s="2"/>
      <c r="I222" s="32"/>
    </row>
    <row r="223" spans="1:9" ht="27.6" x14ac:dyDescent="0.3">
      <c r="A223" s="114"/>
      <c r="B223" s="53"/>
      <c r="C223" s="44"/>
      <c r="D223" s="54"/>
      <c r="E223" s="54"/>
      <c r="F223" s="51" t="s">
        <v>238</v>
      </c>
      <c r="G223" s="52"/>
      <c r="H223" s="2"/>
      <c r="I223" s="32"/>
    </row>
    <row r="224" spans="1:9" ht="41.4" x14ac:dyDescent="0.3">
      <c r="A224" s="114"/>
      <c r="B224" s="53"/>
      <c r="C224" s="44"/>
      <c r="D224" s="54"/>
      <c r="E224" s="54"/>
      <c r="F224" s="51" t="s">
        <v>264</v>
      </c>
      <c r="G224" s="52"/>
      <c r="H224" s="2"/>
      <c r="I224" s="32"/>
    </row>
    <row r="225" spans="1:9" ht="27.6" x14ac:dyDescent="0.3">
      <c r="A225" s="114">
        <v>45</v>
      </c>
      <c r="B225" s="43" t="s">
        <v>199</v>
      </c>
      <c r="C225" s="44"/>
      <c r="D225" s="45" t="s">
        <v>72</v>
      </c>
      <c r="E225" s="45" t="s">
        <v>73</v>
      </c>
      <c r="F225" s="46" t="s">
        <v>14</v>
      </c>
      <c r="G225" s="47" t="s">
        <v>74</v>
      </c>
      <c r="H225" s="177" t="s">
        <v>75</v>
      </c>
      <c r="I225" s="178"/>
    </row>
    <row r="226" spans="1:9" ht="144" x14ac:dyDescent="0.3">
      <c r="A226" s="114" t="s">
        <v>18</v>
      </c>
      <c r="B226" s="48" t="s">
        <v>200</v>
      </c>
      <c r="C226" s="44" t="s">
        <v>17</v>
      </c>
      <c r="D226" s="49"/>
      <c r="E226" s="50"/>
      <c r="F226" s="51" t="s">
        <v>239</v>
      </c>
      <c r="G226" s="52"/>
      <c r="H226" s="2"/>
      <c r="I226" s="32"/>
    </row>
    <row r="227" spans="1:9" ht="27.6" x14ac:dyDescent="0.3">
      <c r="A227" s="114"/>
      <c r="B227" s="53"/>
      <c r="C227" s="44"/>
      <c r="D227" s="54"/>
      <c r="E227" s="54"/>
      <c r="F227" s="51" t="s">
        <v>238</v>
      </c>
      <c r="G227" s="52"/>
      <c r="H227" s="2"/>
      <c r="I227" s="32"/>
    </row>
    <row r="228" spans="1:9" ht="41.4" x14ac:dyDescent="0.3">
      <c r="A228" s="114"/>
      <c r="B228" s="53"/>
      <c r="C228" s="44"/>
      <c r="D228" s="54"/>
      <c r="E228" s="54"/>
      <c r="F228" s="51" t="s">
        <v>264</v>
      </c>
      <c r="G228" s="52"/>
      <c r="H228" s="2"/>
      <c r="I228" s="32"/>
    </row>
    <row r="229" spans="1:9" ht="27.6" x14ac:dyDescent="0.3">
      <c r="A229" s="114">
        <v>46</v>
      </c>
      <c r="B229" s="43" t="s">
        <v>201</v>
      </c>
      <c r="C229" s="44"/>
      <c r="D229" s="45" t="s">
        <v>72</v>
      </c>
      <c r="E229" s="45" t="s">
        <v>73</v>
      </c>
      <c r="F229" s="46" t="s">
        <v>14</v>
      </c>
      <c r="G229" s="47" t="s">
        <v>74</v>
      </c>
      <c r="H229" s="177" t="s">
        <v>75</v>
      </c>
      <c r="I229" s="178"/>
    </row>
    <row r="230" spans="1:9" ht="100.8" x14ac:dyDescent="0.3">
      <c r="A230" s="114" t="s">
        <v>18</v>
      </c>
      <c r="B230" s="48" t="s">
        <v>202</v>
      </c>
      <c r="C230" s="44" t="s">
        <v>17</v>
      </c>
      <c r="D230" s="49"/>
      <c r="E230" s="50"/>
      <c r="F230" s="51" t="s">
        <v>239</v>
      </c>
      <c r="G230" s="52"/>
      <c r="H230" s="2"/>
      <c r="I230" s="32"/>
    </row>
    <row r="231" spans="1:9" ht="27.6" x14ac:dyDescent="0.3">
      <c r="A231" s="114"/>
      <c r="B231" s="53"/>
      <c r="C231" s="44"/>
      <c r="D231" s="54"/>
      <c r="E231" s="54"/>
      <c r="F231" s="51" t="s">
        <v>238</v>
      </c>
      <c r="G231" s="52"/>
      <c r="H231" s="2"/>
      <c r="I231" s="32"/>
    </row>
    <row r="232" spans="1:9" ht="41.4" x14ac:dyDescent="0.3">
      <c r="A232" s="114"/>
      <c r="B232" s="53"/>
      <c r="C232" s="44"/>
      <c r="D232" s="54"/>
      <c r="E232" s="54"/>
      <c r="F232" s="51" t="s">
        <v>264</v>
      </c>
      <c r="G232" s="52"/>
      <c r="H232" s="2"/>
      <c r="I232" s="32"/>
    </row>
    <row r="233" spans="1:9" ht="27.6" x14ac:dyDescent="0.3">
      <c r="A233" s="114">
        <v>47</v>
      </c>
      <c r="B233" s="43" t="s">
        <v>203</v>
      </c>
      <c r="C233" s="44"/>
      <c r="D233" s="45" t="s">
        <v>72</v>
      </c>
      <c r="E233" s="45" t="s">
        <v>73</v>
      </c>
      <c r="F233" s="46" t="s">
        <v>14</v>
      </c>
      <c r="G233" s="47" t="s">
        <v>74</v>
      </c>
      <c r="H233" s="177" t="s">
        <v>75</v>
      </c>
      <c r="I233" s="178"/>
    </row>
    <row r="234" spans="1:9" ht="72" x14ac:dyDescent="0.3">
      <c r="A234" s="114" t="s">
        <v>18</v>
      </c>
      <c r="B234" s="48" t="s">
        <v>204</v>
      </c>
      <c r="C234" s="44" t="s">
        <v>17</v>
      </c>
      <c r="D234" s="49"/>
      <c r="E234" s="50"/>
      <c r="F234" s="51" t="s">
        <v>267</v>
      </c>
      <c r="G234" s="52"/>
      <c r="H234" s="2"/>
      <c r="I234" s="32"/>
    </row>
    <row r="235" spans="1:9" ht="41.4" x14ac:dyDescent="0.3">
      <c r="A235" s="114"/>
      <c r="B235" s="55" t="s">
        <v>205</v>
      </c>
      <c r="C235" s="44"/>
      <c r="D235" s="49"/>
      <c r="E235" s="50"/>
      <c r="F235" s="51" t="s">
        <v>236</v>
      </c>
      <c r="G235" s="52"/>
      <c r="H235" s="2"/>
      <c r="I235" s="32"/>
    </row>
    <row r="236" spans="1:9" ht="82.8" x14ac:dyDescent="0.3">
      <c r="A236" s="114"/>
      <c r="B236" s="55" t="s">
        <v>206</v>
      </c>
      <c r="C236" s="44"/>
      <c r="D236" s="49"/>
      <c r="E236" s="50"/>
      <c r="F236" s="51" t="s">
        <v>237</v>
      </c>
      <c r="G236" s="52"/>
      <c r="H236" s="2"/>
      <c r="I236" s="32"/>
    </row>
    <row r="237" spans="1:9" ht="41.4" x14ac:dyDescent="0.3">
      <c r="A237" s="114"/>
      <c r="B237" s="55" t="s">
        <v>207</v>
      </c>
      <c r="C237" s="44"/>
      <c r="D237" s="49"/>
      <c r="E237" s="50"/>
      <c r="F237" s="51" t="s">
        <v>264</v>
      </c>
      <c r="G237" s="52"/>
      <c r="H237" s="2"/>
      <c r="I237" s="101"/>
    </row>
    <row r="238" spans="1:9" ht="27.6" x14ac:dyDescent="0.3">
      <c r="A238" s="114"/>
      <c r="B238" s="55" t="s">
        <v>208</v>
      </c>
      <c r="C238" s="44"/>
      <c r="D238" s="49"/>
      <c r="E238" s="50"/>
      <c r="F238" s="51" t="s">
        <v>266</v>
      </c>
      <c r="G238" s="52"/>
      <c r="H238" s="2"/>
      <c r="I238" s="32"/>
    </row>
    <row r="239" spans="1:9" x14ac:dyDescent="0.3">
      <c r="A239" s="114"/>
      <c r="B239" s="55" t="s">
        <v>209</v>
      </c>
      <c r="C239" s="44"/>
      <c r="D239" s="49"/>
      <c r="E239" s="50"/>
      <c r="F239" s="47"/>
      <c r="G239" s="46"/>
      <c r="H239" s="46"/>
      <c r="I239" s="32"/>
    </row>
    <row r="240" spans="1:9" x14ac:dyDescent="0.3">
      <c r="A240" s="114"/>
      <c r="B240" s="55" t="s">
        <v>210</v>
      </c>
      <c r="C240" s="44"/>
      <c r="D240" s="49"/>
      <c r="E240" s="50"/>
      <c r="F240" s="47"/>
      <c r="G240" s="46"/>
      <c r="H240" s="46"/>
      <c r="I240" s="32"/>
    </row>
    <row r="241" spans="1:9" ht="15" thickBot="1" x14ac:dyDescent="0.35">
      <c r="A241" s="141"/>
      <c r="B241" s="148"/>
      <c r="C241" s="143"/>
      <c r="D241" s="144"/>
      <c r="E241" s="144"/>
      <c r="F241" s="149"/>
      <c r="G241" s="31"/>
      <c r="H241" s="31"/>
      <c r="I241" s="42"/>
    </row>
    <row r="242" spans="1:9" x14ac:dyDescent="0.3">
      <c r="A242" s="150"/>
      <c r="B242" s="129" t="s">
        <v>5</v>
      </c>
      <c r="C242" s="151" t="s">
        <v>8</v>
      </c>
      <c r="D242" s="151"/>
      <c r="E242" s="151"/>
      <c r="F242" s="152" t="s">
        <v>8</v>
      </c>
      <c r="G242" s="152"/>
      <c r="H242" s="152"/>
      <c r="I242" s="153"/>
    </row>
    <row r="243" spans="1:9" x14ac:dyDescent="0.3">
      <c r="A243" s="102"/>
      <c r="B243" s="56" t="s">
        <v>6</v>
      </c>
      <c r="C243" s="94"/>
      <c r="D243" s="94"/>
      <c r="E243" s="94"/>
      <c r="F243" s="95"/>
      <c r="G243" s="95"/>
      <c r="H243" s="95"/>
      <c r="I243" s="104"/>
    </row>
    <row r="244" spans="1:9" x14ac:dyDescent="0.3">
      <c r="A244" s="102"/>
      <c r="B244" s="56" t="s">
        <v>5</v>
      </c>
      <c r="C244" s="96"/>
      <c r="D244" s="96"/>
      <c r="E244" s="96"/>
      <c r="F244" s="97"/>
      <c r="G244" s="97"/>
      <c r="H244" s="97"/>
      <c r="I244" s="105"/>
    </row>
    <row r="245" spans="1:9" x14ac:dyDescent="0.3">
      <c r="A245" s="102"/>
      <c r="B245" s="56" t="s">
        <v>9</v>
      </c>
      <c r="C245" s="96"/>
      <c r="D245" s="96"/>
      <c r="E245" s="96"/>
      <c r="F245" s="97"/>
      <c r="G245" s="97"/>
      <c r="H245" s="97"/>
      <c r="I245" s="105"/>
    </row>
    <row r="246" spans="1:9" x14ac:dyDescent="0.3">
      <c r="A246" s="102"/>
      <c r="B246" s="56" t="s">
        <v>4</v>
      </c>
      <c r="C246" s="92" t="s">
        <v>8</v>
      </c>
      <c r="D246" s="92"/>
      <c r="E246" s="92"/>
      <c r="F246" s="93" t="s">
        <v>8</v>
      </c>
      <c r="G246" s="93"/>
      <c r="H246" s="93"/>
      <c r="I246" s="103"/>
    </row>
    <row r="247" spans="1:9" ht="15" thickBot="1" x14ac:dyDescent="0.35">
      <c r="A247" s="106"/>
      <c r="B247" s="115" t="s">
        <v>7</v>
      </c>
      <c r="C247" s="107"/>
      <c r="D247" s="107"/>
      <c r="E247" s="107"/>
      <c r="F247" s="108"/>
      <c r="G247" s="108"/>
      <c r="H247" s="108"/>
      <c r="I247" s="109"/>
    </row>
    <row r="251" spans="1:9" x14ac:dyDescent="0.3">
      <c r="F251" s="62"/>
    </row>
  </sheetData>
  <mergeCells count="54">
    <mergeCell ref="H30:I30"/>
    <mergeCell ref="H25:I25"/>
    <mergeCell ref="D2:E2"/>
    <mergeCell ref="F2:I2"/>
    <mergeCell ref="F3:I3"/>
    <mergeCell ref="H4:I4"/>
    <mergeCell ref="H20:I20"/>
    <mergeCell ref="H17:I17"/>
    <mergeCell ref="H86:I86"/>
    <mergeCell ref="C41:C52"/>
    <mergeCell ref="C54:C55"/>
    <mergeCell ref="H40:I40"/>
    <mergeCell ref="H35:I35"/>
    <mergeCell ref="H61:I61"/>
    <mergeCell ref="H66:I66"/>
    <mergeCell ref="H70:I70"/>
    <mergeCell ref="H78:I78"/>
    <mergeCell ref="H82:I82"/>
    <mergeCell ref="H53:I53"/>
    <mergeCell ref="H141:I141"/>
    <mergeCell ref="H91:I91"/>
    <mergeCell ref="H99:I99"/>
    <mergeCell ref="H95:I95"/>
    <mergeCell ref="H103:I103"/>
    <mergeCell ref="H107:I107"/>
    <mergeCell ref="H114:I114"/>
    <mergeCell ref="H118:I118"/>
    <mergeCell ref="H123:I123"/>
    <mergeCell ref="H127:I127"/>
    <mergeCell ref="H131:I131"/>
    <mergeCell ref="H136:I136"/>
    <mergeCell ref="H199:I199"/>
    <mergeCell ref="H145:I145"/>
    <mergeCell ref="H150:I150"/>
    <mergeCell ref="H153:I153"/>
    <mergeCell ref="H158:I158"/>
    <mergeCell ref="H165:I165"/>
    <mergeCell ref="H171:I171"/>
    <mergeCell ref="H229:I229"/>
    <mergeCell ref="H233:I233"/>
    <mergeCell ref="C180:C181"/>
    <mergeCell ref="C190:C192"/>
    <mergeCell ref="H6:I6"/>
    <mergeCell ref="H203:I203"/>
    <mergeCell ref="H207:I207"/>
    <mergeCell ref="H211:I211"/>
    <mergeCell ref="H216:I216"/>
    <mergeCell ref="H221:I221"/>
    <mergeCell ref="H225:I225"/>
    <mergeCell ref="H175:I175"/>
    <mergeCell ref="H179:I179"/>
    <mergeCell ref="H185:I185"/>
    <mergeCell ref="H189:I189"/>
    <mergeCell ref="H194:I194"/>
  </mergeCells>
  <dataValidations count="3">
    <dataValidation type="list" allowBlank="1" showInputMessage="1" showErrorMessage="1" sqref="D7 D36 D62 D67:D69 D151 D18 D21 D26 D31 D54:D55 D71 D75 D79 D83 D87:D88 D92 D96 D104 D100 D108 D115 D119 D124 D128 D159 D176:D178 D180:D181 D132 D137 D142 D154 D146 D172:D173 D186 D190 D195 D200 D204 D208 D212 D217 D222 D226 D230 D166:D167 D234:D240">
      <formula1>Required</formula1>
    </dataValidation>
    <dataValidation type="list" allowBlank="1" showInputMessage="1" showErrorMessage="1" sqref="E7 E159 E67:E69 E71 E18 E21 E26 E31 E36 E54:E55 E75 E79 E83 E87:E88 E92 E96 E100 E104 E108 E115 E119 E124 E128 E132 E166:E167 E176:E178 E180:E181 E137 E142 E146 E151 E154 E172:E173 E186 E190 E195 E200 E204 E208 E212 E217 E222 E226 E230 E62 E234:E240">
      <formula1>Complied</formula1>
    </dataValidation>
    <dataValidation type="list" allowBlank="1" showInputMessage="1" showErrorMessage="1" sqref="G41:H52 G54:H59 G67:H69 G71:H73 G21:H24 G26:H29 G31:H34 G36:H39 G62:H65 G18:H19 G79:H81 G83:H85 G87:H90 G92:H94 G96:H98 G100:H102 G104:H106 G108:H113 G115:H117 G119:H122 G124:H126 G75:H76 G132:H135 G159:H164 G166:H169 G176:H178 G208:H210 G137:H140 G142:H144 G146:H149 G154:H157 G172:H174 G180:H183 G186:H188 G190:H193 G200:H202 G195:H198 G204:H206 G151:H152 G217:H220 G222:H224 G226:H228 G230:H232 G128:H129 G212:H214 G234:H241 G7:H16">
      <formula1>YesNo</formula1>
    </dataValidation>
  </dataValidations>
  <hyperlinks>
    <hyperlink ref="D42:D52" location="'LPD Calculator'!A1" display="'LPD Calculator'!A1"/>
  </hyperlinks>
  <pageMargins left="0.25" right="0" top="0.5" bottom="0" header="0.3" footer="0.3"/>
  <pageSetup paperSize="5" scale="75" orientation="landscape" r:id="rId1"/>
  <rowBreaks count="1" manualBreakCount="1">
    <brk id="43" max="16383" man="1"/>
  </rowBreaks>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6"/>
  <sheetViews>
    <sheetView topLeftCell="A25" workbookViewId="0">
      <selection activeCell="O25" sqref="O25"/>
    </sheetView>
  </sheetViews>
  <sheetFormatPr defaultColWidth="8.77734375" defaultRowHeight="14.4" x14ac:dyDescent="0.3"/>
  <cols>
    <col min="1" max="1" width="33.6640625" bestFit="1" customWidth="1"/>
    <col min="2" max="2" width="22.77734375" bestFit="1" customWidth="1"/>
    <col min="3" max="3" width="6.109375" bestFit="1" customWidth="1"/>
    <col min="4" max="4" width="3.33203125" bestFit="1" customWidth="1"/>
    <col min="5" max="5" width="12.77734375" bestFit="1" customWidth="1"/>
    <col min="6" max="6" width="7.33203125" customWidth="1"/>
    <col min="7" max="7" width="5.6640625" bestFit="1" customWidth="1"/>
    <col min="8" max="8" width="8.109375" bestFit="1" customWidth="1"/>
    <col min="10" max="10" width="12" bestFit="1" customWidth="1"/>
  </cols>
  <sheetData>
    <row r="1" spans="1:12" ht="15" thickBot="1" x14ac:dyDescent="0.35">
      <c r="A1" s="6" t="s">
        <v>78</v>
      </c>
      <c r="B1" s="6"/>
    </row>
    <row r="2" spans="1:12" ht="72" x14ac:dyDescent="0.3">
      <c r="A2" s="6"/>
      <c r="B2" s="16" t="s">
        <v>106</v>
      </c>
      <c r="C2" s="192" t="s">
        <v>105</v>
      </c>
      <c r="D2" s="192"/>
      <c r="E2" s="24" t="s">
        <v>108</v>
      </c>
      <c r="F2" s="193" t="s">
        <v>103</v>
      </c>
      <c r="G2" s="194"/>
    </row>
    <row r="3" spans="1:12" x14ac:dyDescent="0.3">
      <c r="A3" s="6"/>
      <c r="B3" s="17" t="s">
        <v>81</v>
      </c>
      <c r="C3" s="15">
        <f>SUMIF($B$17:$B$116, "Residential", $C$17:$C$116)</f>
        <v>0</v>
      </c>
      <c r="D3" s="8" t="s">
        <v>97</v>
      </c>
      <c r="E3" s="15">
        <f>SUMIF($B$17:$B$116, "Residential", $E$17:$E$116)</f>
        <v>0</v>
      </c>
      <c r="F3" s="9">
        <f t="shared" ref="F3:F13" si="0">IF(C3=0,0,E3/C3)</f>
        <v>0</v>
      </c>
      <c r="G3" s="18" t="s">
        <v>59</v>
      </c>
    </row>
    <row r="4" spans="1:12" x14ac:dyDescent="0.3">
      <c r="A4" s="6"/>
      <c r="B4" s="17" t="s">
        <v>82</v>
      </c>
      <c r="C4" s="15">
        <f>SUMIF($B$17:$B$116, "Hotel", $C$17:$C$116)</f>
        <v>0</v>
      </c>
      <c r="D4" s="8" t="s">
        <v>97</v>
      </c>
      <c r="E4" s="15">
        <f>SUMIF($B$17:$B$116, "Hotel", $E$17:$E$116)</f>
        <v>0</v>
      </c>
      <c r="F4" s="9">
        <f t="shared" si="0"/>
        <v>0</v>
      </c>
      <c r="G4" s="18" t="s">
        <v>59</v>
      </c>
    </row>
    <row r="5" spans="1:12" x14ac:dyDescent="0.3">
      <c r="A5" s="6"/>
      <c r="B5" s="17" t="s">
        <v>83</v>
      </c>
      <c r="C5" s="15">
        <f>SUMIF($B$17:$B$116, "School", $C$17:$C$116)</f>
        <v>0</v>
      </c>
      <c r="D5" s="8" t="s">
        <v>97</v>
      </c>
      <c r="E5" s="15">
        <f>SUMIF($B$17:$B$116, "School", $E$17:$E$116)</f>
        <v>0</v>
      </c>
      <c r="F5" s="9">
        <f t="shared" si="0"/>
        <v>0</v>
      </c>
      <c r="G5" s="18" t="s">
        <v>59</v>
      </c>
    </row>
    <row r="6" spans="1:12" x14ac:dyDescent="0.3">
      <c r="A6" s="6"/>
      <c r="B6" s="17" t="s">
        <v>84</v>
      </c>
      <c r="C6" s="15">
        <f>SUMIF($B$17:$B$116, "Hospital", $C$17:$C$116)</f>
        <v>0</v>
      </c>
      <c r="D6" s="8" t="s">
        <v>97</v>
      </c>
      <c r="E6" s="15">
        <f>SUMIF($B$17:$B$116, "Hospital", $E$17:$E$116)</f>
        <v>0</v>
      </c>
      <c r="F6" s="9">
        <f t="shared" si="0"/>
        <v>0</v>
      </c>
      <c r="G6" s="18" t="s">
        <v>59</v>
      </c>
    </row>
    <row r="7" spans="1:12" x14ac:dyDescent="0.3">
      <c r="A7" s="6"/>
      <c r="B7" s="17" t="s">
        <v>85</v>
      </c>
      <c r="C7" s="15">
        <f>SUMIF($B$17:$B$116, "Office", $C$17:$C$116)</f>
        <v>0</v>
      </c>
      <c r="D7" s="8" t="s">
        <v>97</v>
      </c>
      <c r="E7" s="15">
        <f>SUMIF($B$17:$B$116, "Office", $E$17:$E$116)</f>
        <v>0</v>
      </c>
      <c r="F7" s="9">
        <f t="shared" si="0"/>
        <v>0</v>
      </c>
      <c r="G7" s="18" t="s">
        <v>59</v>
      </c>
      <c r="L7" t="s">
        <v>270</v>
      </c>
    </row>
    <row r="8" spans="1:12" x14ac:dyDescent="0.3">
      <c r="A8" s="6"/>
      <c r="B8" s="17" t="s">
        <v>86</v>
      </c>
      <c r="C8" s="15">
        <f>SUMIF($B$17:$B$116, "Mercantile/Retail", $C$17:$C$116)</f>
        <v>0</v>
      </c>
      <c r="D8" s="8" t="s">
        <v>97</v>
      </c>
      <c r="E8" s="15">
        <f>SUMIF($B$17:$B$116, "Mercantile/Retail", $E$17:$E$116)</f>
        <v>0</v>
      </c>
      <c r="F8" s="9">
        <f t="shared" si="0"/>
        <v>0</v>
      </c>
      <c r="G8" s="18" t="s">
        <v>59</v>
      </c>
    </row>
    <row r="9" spans="1:12" x14ac:dyDescent="0.3">
      <c r="A9" s="6"/>
      <c r="B9" s="17" t="s">
        <v>42</v>
      </c>
      <c r="C9" s="15">
        <f>SUMIF($B$17:$B$116, "Covered Parking", $C$17:$C$116)</f>
        <v>0</v>
      </c>
      <c r="D9" s="8" t="s">
        <v>97</v>
      </c>
      <c r="E9" s="15">
        <f>SUMIF($B$17:$B$116, "Covered Parking", $E$17:$E$116)</f>
        <v>0</v>
      </c>
      <c r="F9" s="9">
        <f t="shared" si="0"/>
        <v>0</v>
      </c>
      <c r="G9" s="18" t="s">
        <v>59</v>
      </c>
    </row>
    <row r="10" spans="1:12" x14ac:dyDescent="0.3">
      <c r="A10" s="6"/>
      <c r="B10" s="17" t="s">
        <v>87</v>
      </c>
      <c r="C10" s="15">
        <f>SUMIF($B$17:$B$116, "Open and Outdoor Parking", $C$17:$C$116)</f>
        <v>0</v>
      </c>
      <c r="D10" s="8" t="s">
        <v>97</v>
      </c>
      <c r="E10" s="15">
        <f>SUMIF($B$17:$B$116, "Open and Outdoor Parking", $E$17:$E$116)</f>
        <v>0</v>
      </c>
      <c r="F10" s="9">
        <f t="shared" si="0"/>
        <v>0</v>
      </c>
      <c r="G10" s="18" t="s">
        <v>59</v>
      </c>
    </row>
    <row r="11" spans="1:12" x14ac:dyDescent="0.3">
      <c r="A11" s="6"/>
      <c r="B11" s="17" t="s">
        <v>88</v>
      </c>
      <c r="C11" s="15">
        <f>SUMIF($B$17:$B$116, "Exterior Façade", $C$17:$C$116)</f>
        <v>0</v>
      </c>
      <c r="D11" s="8" t="s">
        <v>97</v>
      </c>
      <c r="E11" s="15">
        <f>SUMIF($B$17:$B$116, "Exterior Façade", $E$17:$E$116)</f>
        <v>0</v>
      </c>
      <c r="F11" s="9">
        <f t="shared" si="0"/>
        <v>0</v>
      </c>
      <c r="G11" s="18" t="s">
        <v>59</v>
      </c>
    </row>
    <row r="12" spans="1:12" x14ac:dyDescent="0.3">
      <c r="A12" s="6"/>
      <c r="B12" s="17" t="s">
        <v>92</v>
      </c>
      <c r="C12" s="15">
        <f>SUMIF($B$17:$B$116, "Active Entrance", $C$17:$C$116)</f>
        <v>0</v>
      </c>
      <c r="D12" s="8" t="s">
        <v>99</v>
      </c>
      <c r="E12" s="15">
        <f>SUMIF($B$17:$B$116, "Active Entrance", $E$17:$E$116)</f>
        <v>0</v>
      </c>
      <c r="F12" s="9">
        <f t="shared" si="0"/>
        <v>0</v>
      </c>
      <c r="G12" s="18" t="s">
        <v>94</v>
      </c>
    </row>
    <row r="13" spans="1:12" ht="15" thickBot="1" x14ac:dyDescent="0.35">
      <c r="A13" s="6"/>
      <c r="B13" s="19" t="s">
        <v>102</v>
      </c>
      <c r="C13" s="20">
        <f>SUMIF($B$17:$B$116, "Inactive Entrance", $C$17:$C$116)</f>
        <v>0</v>
      </c>
      <c r="D13" s="21" t="s">
        <v>99</v>
      </c>
      <c r="E13" s="20">
        <f>SUMIF($B$17:$B$116, "Inactive Entrance", $E$17:$E$116)</f>
        <v>0</v>
      </c>
      <c r="F13" s="14">
        <f t="shared" si="0"/>
        <v>0</v>
      </c>
      <c r="G13" s="22" t="s">
        <v>94</v>
      </c>
    </row>
    <row r="14" spans="1:12" x14ac:dyDescent="0.3">
      <c r="A14" s="6"/>
      <c r="B14" s="26" t="s">
        <v>109</v>
      </c>
    </row>
    <row r="15" spans="1:12" ht="57.6" x14ac:dyDescent="0.3">
      <c r="A15" s="10" t="s">
        <v>79</v>
      </c>
      <c r="B15" s="10" t="s">
        <v>106</v>
      </c>
      <c r="C15" s="197" t="s">
        <v>91</v>
      </c>
      <c r="D15" s="197"/>
      <c r="E15" s="12" t="s">
        <v>100</v>
      </c>
      <c r="F15" s="197" t="s">
        <v>90</v>
      </c>
      <c r="G15" s="197"/>
      <c r="H15" s="197" t="s">
        <v>89</v>
      </c>
      <c r="I15" s="197"/>
      <c r="J15" s="10" t="str">
        <f>IF(J16&gt;0,"Not Complied","Complied")</f>
        <v>Not Complied</v>
      </c>
    </row>
    <row r="16" spans="1:12" s="7" customFormat="1" x14ac:dyDescent="0.3">
      <c r="A16" s="23" t="s">
        <v>107</v>
      </c>
      <c r="B16" s="13"/>
      <c r="C16" s="195"/>
      <c r="D16" s="195"/>
      <c r="E16" s="25" t="s">
        <v>101</v>
      </c>
      <c r="F16" s="195"/>
      <c r="G16" s="196"/>
      <c r="H16" s="195"/>
      <c r="I16" s="195"/>
      <c r="J16" s="11">
        <f>COUNTIF(J17:J116,"Not Complied")</f>
        <v>100</v>
      </c>
    </row>
    <row r="17" spans="1:10" x14ac:dyDescent="0.3">
      <c r="A17" s="27"/>
      <c r="B17" s="27"/>
      <c r="C17" s="28">
        <v>0</v>
      </c>
      <c r="D17" s="8" t="str">
        <f>IFERROR(VLOOKUP(B17,Sheet1!$E$2:$H$12,4,FALSE),"")</f>
        <v/>
      </c>
      <c r="E17" s="28">
        <v>0</v>
      </c>
      <c r="F17" s="9">
        <f>IF(C17=0,0,E17/C17)</f>
        <v>0</v>
      </c>
      <c r="G17" s="8" t="str">
        <f>IFERROR(VLOOKUP(B17,Sheet1!$E$2:$G$12,3,FALSE),"")</f>
        <v/>
      </c>
      <c r="H17" s="8" t="str">
        <f>IFERROR(VLOOKUP(B17,Sheet1!$E$2:$F$12,2,FALSE),"")</f>
        <v/>
      </c>
      <c r="I17" s="8" t="str">
        <f>IFERROR(VLOOKUP(B17,Sheet1!$E$2:$G$12,3,FALSE),"")</f>
        <v/>
      </c>
      <c r="J17" s="8" t="str">
        <f>IF(F17=0,"Not Complied",IF(F17&lt;H17,"Complied",IF(F17=H17,"Complied",IF(F17&gt;H17,"Not Complied"))))</f>
        <v>Not Complied</v>
      </c>
    </row>
    <row r="18" spans="1:10" x14ac:dyDescent="0.3">
      <c r="A18" s="27"/>
      <c r="B18" s="27"/>
      <c r="C18" s="28">
        <v>0</v>
      </c>
      <c r="D18" s="8" t="str">
        <f>IFERROR(VLOOKUP(B18,Sheet1!$E$2:$H$12,4,FALSE),"")</f>
        <v/>
      </c>
      <c r="E18" s="28">
        <v>0</v>
      </c>
      <c r="F18" s="9">
        <f t="shared" ref="F18:F81" si="1">IF(C18=0,0,E18/C18)</f>
        <v>0</v>
      </c>
      <c r="G18" s="8" t="str">
        <f>IFERROR(VLOOKUP(B18,Sheet1!$E$2:$G$12,3,FALSE),"")</f>
        <v/>
      </c>
      <c r="H18" s="8" t="str">
        <f>IFERROR(VLOOKUP(B18,Sheet1!$E$2:$F$12,2,FALSE),"")</f>
        <v/>
      </c>
      <c r="I18" s="8" t="str">
        <f>IFERROR(VLOOKUP(B18,Sheet1!$E$2:$G$12,3,FALSE),"")</f>
        <v/>
      </c>
      <c r="J18" s="8" t="str">
        <f t="shared" ref="J18:J81" si="2">IF(F18=0,"Not Complied",IF(F18&lt;H18,"Complied",IF(F18=H18,"Complied",IF(F18&gt;H18,"Not Complied"))))</f>
        <v>Not Complied</v>
      </c>
    </row>
    <row r="19" spans="1:10" x14ac:dyDescent="0.3">
      <c r="A19" s="27"/>
      <c r="B19" s="27"/>
      <c r="C19" s="28">
        <v>0</v>
      </c>
      <c r="D19" s="8" t="str">
        <f>IFERROR(VLOOKUP(B19,Sheet1!$E$2:$H$12,4,FALSE),"")</f>
        <v/>
      </c>
      <c r="E19" s="28">
        <v>0</v>
      </c>
      <c r="F19" s="9">
        <f t="shared" si="1"/>
        <v>0</v>
      </c>
      <c r="G19" s="8" t="str">
        <f>IFERROR(VLOOKUP(B19,Sheet1!$E$2:$G$12,3,FALSE),"")</f>
        <v/>
      </c>
      <c r="H19" s="8" t="str">
        <f>IFERROR(VLOOKUP(B19,Sheet1!$E$2:$F$12,2,FALSE),"")</f>
        <v/>
      </c>
      <c r="I19" s="8" t="str">
        <f>IFERROR(VLOOKUP(B19,Sheet1!$E$2:$G$12,3,FALSE),"")</f>
        <v/>
      </c>
      <c r="J19" s="8" t="str">
        <f t="shared" si="2"/>
        <v>Not Complied</v>
      </c>
    </row>
    <row r="20" spans="1:10" x14ac:dyDescent="0.3">
      <c r="A20" s="27"/>
      <c r="B20" s="27"/>
      <c r="C20" s="28">
        <v>0</v>
      </c>
      <c r="D20" s="8" t="str">
        <f>IFERROR(VLOOKUP(B20,Sheet1!$E$2:$H$12,4,FALSE),"")</f>
        <v/>
      </c>
      <c r="E20" s="28">
        <v>0</v>
      </c>
      <c r="F20" s="9">
        <f t="shared" si="1"/>
        <v>0</v>
      </c>
      <c r="G20" s="8" t="str">
        <f>IFERROR(VLOOKUP(B20,Sheet1!$E$2:$G$12,3,FALSE),"")</f>
        <v/>
      </c>
      <c r="H20" s="8" t="str">
        <f>IFERROR(VLOOKUP(B20,Sheet1!$E$2:$F$12,2,FALSE),"")</f>
        <v/>
      </c>
      <c r="I20" s="8" t="str">
        <f>IFERROR(VLOOKUP(B20,Sheet1!$E$2:$G$12,3,FALSE),"")</f>
        <v/>
      </c>
      <c r="J20" s="8" t="str">
        <f t="shared" si="2"/>
        <v>Not Complied</v>
      </c>
    </row>
    <row r="21" spans="1:10" x14ac:dyDescent="0.3">
      <c r="A21" s="27"/>
      <c r="B21" s="27"/>
      <c r="C21" s="28">
        <v>0</v>
      </c>
      <c r="D21" s="8" t="str">
        <f>IFERROR(VLOOKUP(B21,Sheet1!$E$2:$H$12,4,FALSE),"")</f>
        <v/>
      </c>
      <c r="E21" s="28">
        <v>0</v>
      </c>
      <c r="F21" s="9">
        <f t="shared" si="1"/>
        <v>0</v>
      </c>
      <c r="G21" s="8" t="str">
        <f>IFERROR(VLOOKUP(B21,Sheet1!$E$2:$G$12,3,FALSE),"")</f>
        <v/>
      </c>
      <c r="H21" s="8" t="str">
        <f>IFERROR(VLOOKUP(B21,Sheet1!$E$2:$F$12,2,FALSE),"")</f>
        <v/>
      </c>
      <c r="I21" s="8" t="str">
        <f>IFERROR(VLOOKUP(B21,Sheet1!$E$2:$G$12,3,FALSE),"")</f>
        <v/>
      </c>
      <c r="J21" s="8" t="str">
        <f t="shared" si="2"/>
        <v>Not Complied</v>
      </c>
    </row>
    <row r="22" spans="1:10" x14ac:dyDescent="0.3">
      <c r="A22" s="27"/>
      <c r="B22" s="27"/>
      <c r="C22" s="28">
        <v>0</v>
      </c>
      <c r="D22" s="8" t="str">
        <f>IFERROR(VLOOKUP(B22,Sheet1!$E$2:$H$12,4,FALSE),"")</f>
        <v/>
      </c>
      <c r="E22" s="28">
        <v>0</v>
      </c>
      <c r="F22" s="9">
        <f t="shared" si="1"/>
        <v>0</v>
      </c>
      <c r="G22" s="8" t="str">
        <f>IFERROR(VLOOKUP(B22,Sheet1!$E$2:$G$12,3,FALSE),"")</f>
        <v/>
      </c>
      <c r="H22" s="8" t="str">
        <f>IFERROR(VLOOKUP(B22,Sheet1!$E$2:$F$12,2,FALSE),"")</f>
        <v/>
      </c>
      <c r="I22" s="8" t="str">
        <f>IFERROR(VLOOKUP(B22,Sheet1!$E$2:$G$12,3,FALSE),"")</f>
        <v/>
      </c>
      <c r="J22" s="8" t="str">
        <f t="shared" si="2"/>
        <v>Not Complied</v>
      </c>
    </row>
    <row r="23" spans="1:10" x14ac:dyDescent="0.3">
      <c r="A23" s="27"/>
      <c r="B23" s="27"/>
      <c r="C23" s="28">
        <v>0</v>
      </c>
      <c r="D23" s="8" t="str">
        <f>IFERROR(VLOOKUP(B23,Sheet1!$E$2:$H$12,4,FALSE),"")</f>
        <v/>
      </c>
      <c r="E23" s="28">
        <v>0</v>
      </c>
      <c r="F23" s="9">
        <f t="shared" si="1"/>
        <v>0</v>
      </c>
      <c r="G23" s="8" t="str">
        <f>IFERROR(VLOOKUP(B23,Sheet1!$E$2:$G$12,3,FALSE),"")</f>
        <v/>
      </c>
      <c r="H23" s="8" t="str">
        <f>IFERROR(VLOOKUP(B23,Sheet1!$E$2:$F$12,2,FALSE),"")</f>
        <v/>
      </c>
      <c r="I23" s="8" t="str">
        <f>IFERROR(VLOOKUP(B23,Sheet1!$E$2:$G$12,3,FALSE),"")</f>
        <v/>
      </c>
      <c r="J23" s="8" t="str">
        <f t="shared" si="2"/>
        <v>Not Complied</v>
      </c>
    </row>
    <row r="24" spans="1:10" x14ac:dyDescent="0.3">
      <c r="A24" s="27"/>
      <c r="B24" s="27"/>
      <c r="C24" s="28">
        <v>0</v>
      </c>
      <c r="D24" s="8" t="str">
        <f>IFERROR(VLOOKUP(B24,Sheet1!$E$2:$H$12,4,FALSE),"")</f>
        <v/>
      </c>
      <c r="E24" s="28">
        <v>0</v>
      </c>
      <c r="F24" s="9">
        <f t="shared" si="1"/>
        <v>0</v>
      </c>
      <c r="G24" s="8" t="str">
        <f>IFERROR(VLOOKUP(B24,Sheet1!$E$2:$G$12,3,FALSE),"")</f>
        <v/>
      </c>
      <c r="H24" s="8" t="str">
        <f>IFERROR(VLOOKUP(B24,Sheet1!$E$2:$F$12,2,FALSE),"")</f>
        <v/>
      </c>
      <c r="I24" s="8" t="str">
        <f>IFERROR(VLOOKUP(B24,Sheet1!$E$2:$G$12,3,FALSE),"")</f>
        <v/>
      </c>
      <c r="J24" s="8" t="str">
        <f t="shared" si="2"/>
        <v>Not Complied</v>
      </c>
    </row>
    <row r="25" spans="1:10" x14ac:dyDescent="0.3">
      <c r="A25" s="27"/>
      <c r="B25" s="27"/>
      <c r="C25" s="28">
        <v>0</v>
      </c>
      <c r="D25" s="8" t="str">
        <f>IFERROR(VLOOKUP(B25,Sheet1!$E$2:$H$12,4,FALSE),"")</f>
        <v/>
      </c>
      <c r="E25" s="28">
        <v>0</v>
      </c>
      <c r="F25" s="9">
        <f t="shared" si="1"/>
        <v>0</v>
      </c>
      <c r="G25" s="8" t="str">
        <f>IFERROR(VLOOKUP(B25,Sheet1!$E$2:$G$12,3,FALSE),"")</f>
        <v/>
      </c>
      <c r="H25" s="8" t="str">
        <f>IFERROR(VLOOKUP(B25,Sheet1!$E$2:$F$12,2,FALSE),"")</f>
        <v/>
      </c>
      <c r="I25" s="8" t="str">
        <f>IFERROR(VLOOKUP(B25,Sheet1!$E$2:$G$12,3,FALSE),"")</f>
        <v/>
      </c>
      <c r="J25" s="8" t="str">
        <f t="shared" si="2"/>
        <v>Not Complied</v>
      </c>
    </row>
    <row r="26" spans="1:10" x14ac:dyDescent="0.3">
      <c r="A26" s="27"/>
      <c r="B26" s="27"/>
      <c r="C26" s="28">
        <v>0</v>
      </c>
      <c r="D26" s="8" t="str">
        <f>IFERROR(VLOOKUP(B26,Sheet1!$E$2:$H$12,4,FALSE),"")</f>
        <v/>
      </c>
      <c r="E26" s="28">
        <v>0</v>
      </c>
      <c r="F26" s="9">
        <f t="shared" si="1"/>
        <v>0</v>
      </c>
      <c r="G26" s="8" t="str">
        <f>IFERROR(VLOOKUP(B26,Sheet1!$E$2:$G$12,3,FALSE),"")</f>
        <v/>
      </c>
      <c r="H26" s="8" t="str">
        <f>IFERROR(VLOOKUP(B26,Sheet1!$E$2:$F$12,2,FALSE),"")</f>
        <v/>
      </c>
      <c r="I26" s="8" t="str">
        <f>IFERROR(VLOOKUP(B26,Sheet1!$E$2:$G$12,3,FALSE),"")</f>
        <v/>
      </c>
      <c r="J26" s="8" t="str">
        <f t="shared" si="2"/>
        <v>Not Complied</v>
      </c>
    </row>
    <row r="27" spans="1:10" x14ac:dyDescent="0.3">
      <c r="A27" s="27"/>
      <c r="B27" s="27"/>
      <c r="C27" s="28">
        <v>0</v>
      </c>
      <c r="D27" s="8" t="str">
        <f>IFERROR(VLOOKUP(B27,Sheet1!$E$2:$H$12,4,FALSE),"")</f>
        <v/>
      </c>
      <c r="E27" s="28">
        <v>0</v>
      </c>
      <c r="F27" s="9">
        <f t="shared" si="1"/>
        <v>0</v>
      </c>
      <c r="G27" s="8" t="str">
        <f>IFERROR(VLOOKUP(B27,Sheet1!$E$2:$G$12,3,FALSE),"")</f>
        <v/>
      </c>
      <c r="H27" s="8" t="str">
        <f>IFERROR(VLOOKUP(B27,Sheet1!$E$2:$F$12,2,FALSE),"")</f>
        <v/>
      </c>
      <c r="I27" s="8" t="str">
        <f>IFERROR(VLOOKUP(B27,Sheet1!$E$2:$G$12,3,FALSE),"")</f>
        <v/>
      </c>
      <c r="J27" s="8" t="str">
        <f t="shared" si="2"/>
        <v>Not Complied</v>
      </c>
    </row>
    <row r="28" spans="1:10" x14ac:dyDescent="0.3">
      <c r="A28" s="27"/>
      <c r="B28" s="27"/>
      <c r="C28" s="28">
        <v>0</v>
      </c>
      <c r="D28" s="8" t="str">
        <f>IFERROR(VLOOKUP(B28,Sheet1!$E$2:$H$12,4,FALSE),"")</f>
        <v/>
      </c>
      <c r="E28" s="28">
        <v>0</v>
      </c>
      <c r="F28" s="9">
        <f t="shared" si="1"/>
        <v>0</v>
      </c>
      <c r="G28" s="8" t="str">
        <f>IFERROR(VLOOKUP(B28,Sheet1!$E$2:$G$12,3,FALSE),"")</f>
        <v/>
      </c>
      <c r="H28" s="8" t="str">
        <f>IFERROR(VLOOKUP(B28,Sheet1!$E$2:$F$12,2,FALSE),"")</f>
        <v/>
      </c>
      <c r="I28" s="8" t="str">
        <f>IFERROR(VLOOKUP(B28,Sheet1!$E$2:$G$12,3,FALSE),"")</f>
        <v/>
      </c>
      <c r="J28" s="8" t="str">
        <f t="shared" si="2"/>
        <v>Not Complied</v>
      </c>
    </row>
    <row r="29" spans="1:10" x14ac:dyDescent="0.3">
      <c r="A29" s="27"/>
      <c r="B29" s="27"/>
      <c r="C29" s="28">
        <v>0</v>
      </c>
      <c r="D29" s="8" t="str">
        <f>IFERROR(VLOOKUP(B29,Sheet1!$E$2:$H$12,4,FALSE),"")</f>
        <v/>
      </c>
      <c r="E29" s="28">
        <v>0</v>
      </c>
      <c r="F29" s="9">
        <f t="shared" si="1"/>
        <v>0</v>
      </c>
      <c r="G29" s="8" t="str">
        <f>IFERROR(VLOOKUP(B29,Sheet1!$E$2:$G$12,3,FALSE),"")</f>
        <v/>
      </c>
      <c r="H29" s="8" t="str">
        <f>IFERROR(VLOOKUP(B29,Sheet1!$E$2:$F$12,2,FALSE),"")</f>
        <v/>
      </c>
      <c r="I29" s="8" t="str">
        <f>IFERROR(VLOOKUP(B29,Sheet1!$E$2:$G$12,3,FALSE),"")</f>
        <v/>
      </c>
      <c r="J29" s="8" t="str">
        <f t="shared" si="2"/>
        <v>Not Complied</v>
      </c>
    </row>
    <row r="30" spans="1:10" x14ac:dyDescent="0.3">
      <c r="A30" s="27"/>
      <c r="B30" s="27"/>
      <c r="C30" s="28">
        <v>0</v>
      </c>
      <c r="D30" s="8" t="str">
        <f>IFERROR(VLOOKUP(B30,Sheet1!$E$2:$H$12,4,FALSE),"")</f>
        <v/>
      </c>
      <c r="E30" s="28">
        <v>0</v>
      </c>
      <c r="F30" s="9">
        <f t="shared" si="1"/>
        <v>0</v>
      </c>
      <c r="G30" s="8" t="str">
        <f>IFERROR(VLOOKUP(B30,Sheet1!$E$2:$G$12,3,FALSE),"")</f>
        <v/>
      </c>
      <c r="H30" s="8" t="str">
        <f>IFERROR(VLOOKUP(B30,Sheet1!$E$2:$F$12,2,FALSE),"")</f>
        <v/>
      </c>
      <c r="I30" s="8" t="str">
        <f>IFERROR(VLOOKUP(B30,Sheet1!$E$2:$G$12,3,FALSE),"")</f>
        <v/>
      </c>
      <c r="J30" s="8" t="str">
        <f t="shared" si="2"/>
        <v>Not Complied</v>
      </c>
    </row>
    <row r="31" spans="1:10" x14ac:dyDescent="0.3">
      <c r="A31" s="27"/>
      <c r="B31" s="27"/>
      <c r="C31" s="28">
        <v>0</v>
      </c>
      <c r="D31" s="8" t="str">
        <f>IFERROR(VLOOKUP(B31,Sheet1!$E$2:$H$12,4,FALSE),"")</f>
        <v/>
      </c>
      <c r="E31" s="28">
        <v>0</v>
      </c>
      <c r="F31" s="9">
        <f t="shared" si="1"/>
        <v>0</v>
      </c>
      <c r="G31" s="8" t="str">
        <f>IFERROR(VLOOKUP(B31,Sheet1!$E$2:$G$12,3,FALSE),"")</f>
        <v/>
      </c>
      <c r="H31" s="8" t="str">
        <f>IFERROR(VLOOKUP(B31,Sheet1!$E$2:$F$12,2,FALSE),"")</f>
        <v/>
      </c>
      <c r="I31" s="8" t="str">
        <f>IFERROR(VLOOKUP(B31,Sheet1!$E$2:$G$12,3,FALSE),"")</f>
        <v/>
      </c>
      <c r="J31" s="8" t="str">
        <f t="shared" si="2"/>
        <v>Not Complied</v>
      </c>
    </row>
    <row r="32" spans="1:10" x14ac:dyDescent="0.3">
      <c r="A32" s="27"/>
      <c r="B32" s="27"/>
      <c r="C32" s="28">
        <v>0</v>
      </c>
      <c r="D32" s="8" t="str">
        <f>IFERROR(VLOOKUP(B32,Sheet1!$E$2:$H$12,4,FALSE),"")</f>
        <v/>
      </c>
      <c r="E32" s="28">
        <v>0</v>
      </c>
      <c r="F32" s="9">
        <f t="shared" si="1"/>
        <v>0</v>
      </c>
      <c r="G32" s="8" t="str">
        <f>IFERROR(VLOOKUP(B32,Sheet1!$E$2:$G$12,3,FALSE),"")</f>
        <v/>
      </c>
      <c r="H32" s="8" t="str">
        <f>IFERROR(VLOOKUP(B32,Sheet1!$E$2:$F$12,2,FALSE),"")</f>
        <v/>
      </c>
      <c r="I32" s="8" t="str">
        <f>IFERROR(VLOOKUP(B32,Sheet1!$E$2:$G$12,3,FALSE),"")</f>
        <v/>
      </c>
      <c r="J32" s="8" t="str">
        <f t="shared" si="2"/>
        <v>Not Complied</v>
      </c>
    </row>
    <row r="33" spans="1:10" x14ac:dyDescent="0.3">
      <c r="A33" s="27"/>
      <c r="B33" s="27"/>
      <c r="C33" s="28">
        <v>0</v>
      </c>
      <c r="D33" s="8" t="str">
        <f>IFERROR(VLOOKUP(B33,Sheet1!$E$2:$H$12,4,FALSE),"")</f>
        <v/>
      </c>
      <c r="E33" s="28">
        <v>0</v>
      </c>
      <c r="F33" s="9">
        <f t="shared" si="1"/>
        <v>0</v>
      </c>
      <c r="G33" s="8" t="str">
        <f>IFERROR(VLOOKUP(B33,Sheet1!$E$2:$G$12,3,FALSE),"")</f>
        <v/>
      </c>
      <c r="H33" s="8" t="str">
        <f>IFERROR(VLOOKUP(B33,Sheet1!$E$2:$F$12,2,FALSE),"")</f>
        <v/>
      </c>
      <c r="I33" s="8" t="str">
        <f>IFERROR(VLOOKUP(B33,Sheet1!$E$2:$G$12,3,FALSE),"")</f>
        <v/>
      </c>
      <c r="J33" s="8" t="str">
        <f t="shared" si="2"/>
        <v>Not Complied</v>
      </c>
    </row>
    <row r="34" spans="1:10" x14ac:dyDescent="0.3">
      <c r="A34" s="27"/>
      <c r="B34" s="27"/>
      <c r="C34" s="28">
        <v>0</v>
      </c>
      <c r="D34" s="8" t="str">
        <f>IFERROR(VLOOKUP(B34,Sheet1!$E$2:$H$12,4,FALSE),"")</f>
        <v/>
      </c>
      <c r="E34" s="28">
        <v>0</v>
      </c>
      <c r="F34" s="9">
        <f t="shared" si="1"/>
        <v>0</v>
      </c>
      <c r="G34" s="8" t="str">
        <f>IFERROR(VLOOKUP(B34,Sheet1!$E$2:$G$12,3,FALSE),"")</f>
        <v/>
      </c>
      <c r="H34" s="8" t="str">
        <f>IFERROR(VLOOKUP(B34,Sheet1!$E$2:$F$12,2,FALSE),"")</f>
        <v/>
      </c>
      <c r="I34" s="8" t="str">
        <f>IFERROR(VLOOKUP(B34,Sheet1!$E$2:$G$12,3,FALSE),"")</f>
        <v/>
      </c>
      <c r="J34" s="8" t="str">
        <f t="shared" si="2"/>
        <v>Not Complied</v>
      </c>
    </row>
    <row r="35" spans="1:10" x14ac:dyDescent="0.3">
      <c r="A35" s="27"/>
      <c r="B35" s="27"/>
      <c r="C35" s="28">
        <v>0</v>
      </c>
      <c r="D35" s="8" t="str">
        <f>IFERROR(VLOOKUP(B35,Sheet1!$E$2:$H$12,4,FALSE),"")</f>
        <v/>
      </c>
      <c r="E35" s="28">
        <v>0</v>
      </c>
      <c r="F35" s="9">
        <f t="shared" si="1"/>
        <v>0</v>
      </c>
      <c r="G35" s="8" t="str">
        <f>IFERROR(VLOOKUP(B35,Sheet1!$E$2:$G$12,3,FALSE),"")</f>
        <v/>
      </c>
      <c r="H35" s="8" t="str">
        <f>IFERROR(VLOOKUP(B35,Sheet1!$E$2:$F$12,2,FALSE),"")</f>
        <v/>
      </c>
      <c r="I35" s="8" t="str">
        <f>IFERROR(VLOOKUP(B35,Sheet1!$E$2:$G$12,3,FALSE),"")</f>
        <v/>
      </c>
      <c r="J35" s="8" t="str">
        <f t="shared" si="2"/>
        <v>Not Complied</v>
      </c>
    </row>
    <row r="36" spans="1:10" x14ac:dyDescent="0.3">
      <c r="A36" s="27"/>
      <c r="B36" s="27"/>
      <c r="C36" s="28">
        <v>0</v>
      </c>
      <c r="D36" s="8" t="str">
        <f>IFERROR(VLOOKUP(B36,Sheet1!$E$2:$H$12,4,FALSE),"")</f>
        <v/>
      </c>
      <c r="E36" s="28">
        <v>0</v>
      </c>
      <c r="F36" s="9">
        <f t="shared" si="1"/>
        <v>0</v>
      </c>
      <c r="G36" s="8" t="str">
        <f>IFERROR(VLOOKUP(B36,Sheet1!$E$2:$G$12,3,FALSE),"")</f>
        <v/>
      </c>
      <c r="H36" s="8" t="str">
        <f>IFERROR(VLOOKUP(B36,Sheet1!$E$2:$F$12,2,FALSE),"")</f>
        <v/>
      </c>
      <c r="I36" s="8" t="str">
        <f>IFERROR(VLOOKUP(B36,Sheet1!$E$2:$G$12,3,FALSE),"")</f>
        <v/>
      </c>
      <c r="J36" s="8" t="str">
        <f t="shared" si="2"/>
        <v>Not Complied</v>
      </c>
    </row>
    <row r="37" spans="1:10" x14ac:dyDescent="0.3">
      <c r="A37" s="27"/>
      <c r="B37" s="27"/>
      <c r="C37" s="28">
        <v>0</v>
      </c>
      <c r="D37" s="8" t="str">
        <f>IFERROR(VLOOKUP(B37,Sheet1!$E$2:$H$12,4,FALSE),"")</f>
        <v/>
      </c>
      <c r="E37" s="28">
        <v>0</v>
      </c>
      <c r="F37" s="9">
        <f t="shared" si="1"/>
        <v>0</v>
      </c>
      <c r="G37" s="8" t="str">
        <f>IFERROR(VLOOKUP(B37,Sheet1!$E$2:$G$12,3,FALSE),"")</f>
        <v/>
      </c>
      <c r="H37" s="8" t="str">
        <f>IFERROR(VLOOKUP(B37,Sheet1!$E$2:$F$12,2,FALSE),"")</f>
        <v/>
      </c>
      <c r="I37" s="8" t="str">
        <f>IFERROR(VLOOKUP(B37,Sheet1!$E$2:$G$12,3,FALSE),"")</f>
        <v/>
      </c>
      <c r="J37" s="8" t="str">
        <f t="shared" si="2"/>
        <v>Not Complied</v>
      </c>
    </row>
    <row r="38" spans="1:10" x14ac:dyDescent="0.3">
      <c r="A38" s="27"/>
      <c r="B38" s="27"/>
      <c r="C38" s="28">
        <v>0</v>
      </c>
      <c r="D38" s="8" t="str">
        <f>IFERROR(VLOOKUP(B38,Sheet1!$E$2:$H$12,4,FALSE),"")</f>
        <v/>
      </c>
      <c r="E38" s="28">
        <v>0</v>
      </c>
      <c r="F38" s="9">
        <f t="shared" si="1"/>
        <v>0</v>
      </c>
      <c r="G38" s="8" t="str">
        <f>IFERROR(VLOOKUP(B38,Sheet1!$E$2:$G$12,3,FALSE),"")</f>
        <v/>
      </c>
      <c r="H38" s="8" t="str">
        <f>IFERROR(VLOOKUP(B38,Sheet1!$E$2:$F$12,2,FALSE),"")</f>
        <v/>
      </c>
      <c r="I38" s="8" t="str">
        <f>IFERROR(VLOOKUP(B38,Sheet1!$E$2:$G$12,3,FALSE),"")</f>
        <v/>
      </c>
      <c r="J38" s="8" t="str">
        <f t="shared" si="2"/>
        <v>Not Complied</v>
      </c>
    </row>
    <row r="39" spans="1:10" x14ac:dyDescent="0.3">
      <c r="A39" s="27"/>
      <c r="B39" s="27"/>
      <c r="C39" s="28">
        <v>0</v>
      </c>
      <c r="D39" s="8" t="str">
        <f>IFERROR(VLOOKUP(B39,Sheet1!$E$2:$H$12,4,FALSE),"")</f>
        <v/>
      </c>
      <c r="E39" s="28">
        <v>0</v>
      </c>
      <c r="F39" s="9">
        <f t="shared" si="1"/>
        <v>0</v>
      </c>
      <c r="G39" s="8" t="str">
        <f>IFERROR(VLOOKUP(B39,Sheet1!$E$2:$G$12,3,FALSE),"")</f>
        <v/>
      </c>
      <c r="H39" s="8" t="str">
        <f>IFERROR(VLOOKUP(B39,Sheet1!$E$2:$F$12,2,FALSE),"")</f>
        <v/>
      </c>
      <c r="I39" s="8" t="str">
        <f>IFERROR(VLOOKUP(B39,Sheet1!$E$2:$G$12,3,FALSE),"")</f>
        <v/>
      </c>
      <c r="J39" s="8" t="str">
        <f t="shared" si="2"/>
        <v>Not Complied</v>
      </c>
    </row>
    <row r="40" spans="1:10" x14ac:dyDescent="0.3">
      <c r="A40" s="27"/>
      <c r="B40" s="27"/>
      <c r="C40" s="28">
        <v>0</v>
      </c>
      <c r="D40" s="8" t="str">
        <f>IFERROR(VLOOKUP(B40,Sheet1!$E$2:$H$12,4,FALSE),"")</f>
        <v/>
      </c>
      <c r="E40" s="28">
        <v>0</v>
      </c>
      <c r="F40" s="9">
        <f t="shared" si="1"/>
        <v>0</v>
      </c>
      <c r="G40" s="8" t="str">
        <f>IFERROR(VLOOKUP(B40,Sheet1!$E$2:$G$12,3,FALSE),"")</f>
        <v/>
      </c>
      <c r="H40" s="8" t="str">
        <f>IFERROR(VLOOKUP(B40,Sheet1!$E$2:$F$12,2,FALSE),"")</f>
        <v/>
      </c>
      <c r="I40" s="8" t="str">
        <f>IFERROR(VLOOKUP(B40,Sheet1!$E$2:$G$12,3,FALSE),"")</f>
        <v/>
      </c>
      <c r="J40" s="8" t="str">
        <f t="shared" si="2"/>
        <v>Not Complied</v>
      </c>
    </row>
    <row r="41" spans="1:10" x14ac:dyDescent="0.3">
      <c r="A41" s="27"/>
      <c r="B41" s="27"/>
      <c r="C41" s="28">
        <v>0</v>
      </c>
      <c r="D41" s="8" t="str">
        <f>IFERROR(VLOOKUP(B41,Sheet1!$E$2:$H$12,4,FALSE),"")</f>
        <v/>
      </c>
      <c r="E41" s="28">
        <v>0</v>
      </c>
      <c r="F41" s="9">
        <f t="shared" si="1"/>
        <v>0</v>
      </c>
      <c r="G41" s="8" t="str">
        <f>IFERROR(VLOOKUP(B41,Sheet1!$E$2:$G$12,3,FALSE),"")</f>
        <v/>
      </c>
      <c r="H41" s="8" t="str">
        <f>IFERROR(VLOOKUP(B41,Sheet1!$E$2:$F$12,2,FALSE),"")</f>
        <v/>
      </c>
      <c r="I41" s="8" t="str">
        <f>IFERROR(VLOOKUP(B41,Sheet1!$E$2:$G$12,3,FALSE),"")</f>
        <v/>
      </c>
      <c r="J41" s="8" t="str">
        <f t="shared" si="2"/>
        <v>Not Complied</v>
      </c>
    </row>
    <row r="42" spans="1:10" x14ac:dyDescent="0.3">
      <c r="A42" s="27"/>
      <c r="B42" s="27"/>
      <c r="C42" s="28">
        <v>0</v>
      </c>
      <c r="D42" s="8" t="str">
        <f>IFERROR(VLOOKUP(B42,Sheet1!$E$2:$H$12,4,FALSE),"")</f>
        <v/>
      </c>
      <c r="E42" s="28">
        <v>0</v>
      </c>
      <c r="F42" s="9">
        <f t="shared" si="1"/>
        <v>0</v>
      </c>
      <c r="G42" s="8" t="str">
        <f>IFERROR(VLOOKUP(B42,Sheet1!$E$2:$G$12,3,FALSE),"")</f>
        <v/>
      </c>
      <c r="H42" s="8" t="str">
        <f>IFERROR(VLOOKUP(B42,Sheet1!$E$2:$F$12,2,FALSE),"")</f>
        <v/>
      </c>
      <c r="I42" s="8" t="str">
        <f>IFERROR(VLOOKUP(B42,Sheet1!$E$2:$G$12,3,FALSE),"")</f>
        <v/>
      </c>
      <c r="J42" s="8" t="str">
        <f t="shared" si="2"/>
        <v>Not Complied</v>
      </c>
    </row>
    <row r="43" spans="1:10" x14ac:dyDescent="0.3">
      <c r="A43" s="27"/>
      <c r="B43" s="27"/>
      <c r="C43" s="28">
        <v>0</v>
      </c>
      <c r="D43" s="8" t="str">
        <f>IFERROR(VLOOKUP(B43,Sheet1!$E$2:$H$12,4,FALSE),"")</f>
        <v/>
      </c>
      <c r="E43" s="28">
        <v>0</v>
      </c>
      <c r="F43" s="9">
        <f t="shared" si="1"/>
        <v>0</v>
      </c>
      <c r="G43" s="8" t="str">
        <f>IFERROR(VLOOKUP(B43,Sheet1!$E$2:$G$12,3,FALSE),"")</f>
        <v/>
      </c>
      <c r="H43" s="8" t="str">
        <f>IFERROR(VLOOKUP(B43,Sheet1!$E$2:$F$12,2,FALSE),"")</f>
        <v/>
      </c>
      <c r="I43" s="8" t="str">
        <f>IFERROR(VLOOKUP(B43,Sheet1!$E$2:$G$12,3,FALSE),"")</f>
        <v/>
      </c>
      <c r="J43" s="8" t="str">
        <f t="shared" si="2"/>
        <v>Not Complied</v>
      </c>
    </row>
    <row r="44" spans="1:10" x14ac:dyDescent="0.3">
      <c r="A44" s="27"/>
      <c r="B44" s="27"/>
      <c r="C44" s="28">
        <v>0</v>
      </c>
      <c r="D44" s="8" t="str">
        <f>IFERROR(VLOOKUP(B44,Sheet1!$E$2:$H$12,4,FALSE),"")</f>
        <v/>
      </c>
      <c r="E44" s="28">
        <v>0</v>
      </c>
      <c r="F44" s="9">
        <f t="shared" si="1"/>
        <v>0</v>
      </c>
      <c r="G44" s="8" t="str">
        <f>IFERROR(VLOOKUP(B44,Sheet1!$E$2:$G$12,3,FALSE),"")</f>
        <v/>
      </c>
      <c r="H44" s="8" t="str">
        <f>IFERROR(VLOOKUP(B44,Sheet1!$E$2:$F$12,2,FALSE),"")</f>
        <v/>
      </c>
      <c r="I44" s="8" t="str">
        <f>IFERROR(VLOOKUP(B44,Sheet1!$E$2:$G$12,3,FALSE),"")</f>
        <v/>
      </c>
      <c r="J44" s="8" t="str">
        <f t="shared" si="2"/>
        <v>Not Complied</v>
      </c>
    </row>
    <row r="45" spans="1:10" x14ac:dyDescent="0.3">
      <c r="A45" s="27"/>
      <c r="B45" s="27"/>
      <c r="C45" s="28">
        <v>0</v>
      </c>
      <c r="D45" s="8" t="str">
        <f>IFERROR(VLOOKUP(B45,Sheet1!$E$2:$H$12,4,FALSE),"")</f>
        <v/>
      </c>
      <c r="E45" s="28">
        <v>0</v>
      </c>
      <c r="F45" s="9">
        <f t="shared" si="1"/>
        <v>0</v>
      </c>
      <c r="G45" s="8" t="str">
        <f>IFERROR(VLOOKUP(B45,Sheet1!$E$2:$G$12,3,FALSE),"")</f>
        <v/>
      </c>
      <c r="H45" s="8" t="str">
        <f>IFERROR(VLOOKUP(B45,Sheet1!$E$2:$F$12,2,FALSE),"")</f>
        <v/>
      </c>
      <c r="I45" s="8" t="str">
        <f>IFERROR(VLOOKUP(B45,Sheet1!$E$2:$G$12,3,FALSE),"")</f>
        <v/>
      </c>
      <c r="J45" s="8" t="str">
        <f t="shared" si="2"/>
        <v>Not Complied</v>
      </c>
    </row>
    <row r="46" spans="1:10" x14ac:dyDescent="0.3">
      <c r="A46" s="27"/>
      <c r="B46" s="27"/>
      <c r="C46" s="28">
        <v>0</v>
      </c>
      <c r="D46" s="8" t="str">
        <f>IFERROR(VLOOKUP(B46,Sheet1!$E$2:$H$12,4,FALSE),"")</f>
        <v/>
      </c>
      <c r="E46" s="28">
        <v>0</v>
      </c>
      <c r="F46" s="9">
        <f t="shared" si="1"/>
        <v>0</v>
      </c>
      <c r="G46" s="8" t="str">
        <f>IFERROR(VLOOKUP(B46,Sheet1!$E$2:$G$12,3,FALSE),"")</f>
        <v/>
      </c>
      <c r="H46" s="8" t="str">
        <f>IFERROR(VLOOKUP(B46,Sheet1!$E$2:$F$12,2,FALSE),"")</f>
        <v/>
      </c>
      <c r="I46" s="8" t="str">
        <f>IFERROR(VLOOKUP(B46,Sheet1!$E$2:$G$12,3,FALSE),"")</f>
        <v/>
      </c>
      <c r="J46" s="8" t="str">
        <f t="shared" si="2"/>
        <v>Not Complied</v>
      </c>
    </row>
    <row r="47" spans="1:10" x14ac:dyDescent="0.3">
      <c r="A47" s="27"/>
      <c r="B47" s="27"/>
      <c r="C47" s="28">
        <v>0</v>
      </c>
      <c r="D47" s="8" t="str">
        <f>IFERROR(VLOOKUP(B47,Sheet1!$E$2:$H$12,4,FALSE),"")</f>
        <v/>
      </c>
      <c r="E47" s="28">
        <v>0</v>
      </c>
      <c r="F47" s="9">
        <f t="shared" si="1"/>
        <v>0</v>
      </c>
      <c r="G47" s="8" t="str">
        <f>IFERROR(VLOOKUP(B47,Sheet1!$E$2:$G$12,3,FALSE),"")</f>
        <v/>
      </c>
      <c r="H47" s="8" t="str">
        <f>IFERROR(VLOOKUP(B47,Sheet1!$E$2:$F$12,2,FALSE),"")</f>
        <v/>
      </c>
      <c r="I47" s="8" t="str">
        <f>IFERROR(VLOOKUP(B47,Sheet1!$E$2:$G$12,3,FALSE),"")</f>
        <v/>
      </c>
      <c r="J47" s="8" t="str">
        <f t="shared" si="2"/>
        <v>Not Complied</v>
      </c>
    </row>
    <row r="48" spans="1:10" x14ac:dyDescent="0.3">
      <c r="A48" s="27"/>
      <c r="B48" s="27"/>
      <c r="C48" s="28">
        <v>0</v>
      </c>
      <c r="D48" s="8" t="str">
        <f>IFERROR(VLOOKUP(B48,Sheet1!$E$2:$H$12,4,FALSE),"")</f>
        <v/>
      </c>
      <c r="E48" s="28">
        <v>0</v>
      </c>
      <c r="F48" s="9">
        <f t="shared" si="1"/>
        <v>0</v>
      </c>
      <c r="G48" s="8" t="str">
        <f>IFERROR(VLOOKUP(B48,Sheet1!$E$2:$G$12,3,FALSE),"")</f>
        <v/>
      </c>
      <c r="H48" s="8" t="str">
        <f>IFERROR(VLOOKUP(B48,Sheet1!$E$2:$F$12,2,FALSE),"")</f>
        <v/>
      </c>
      <c r="I48" s="8" t="str">
        <f>IFERROR(VLOOKUP(B48,Sheet1!$E$2:$G$12,3,FALSE),"")</f>
        <v/>
      </c>
      <c r="J48" s="8" t="str">
        <f t="shared" si="2"/>
        <v>Not Complied</v>
      </c>
    </row>
    <row r="49" spans="1:10" x14ac:dyDescent="0.3">
      <c r="A49" s="27"/>
      <c r="B49" s="27"/>
      <c r="C49" s="28">
        <v>0</v>
      </c>
      <c r="D49" s="8" t="str">
        <f>IFERROR(VLOOKUP(B49,Sheet1!$E$2:$H$12,4,FALSE),"")</f>
        <v/>
      </c>
      <c r="E49" s="28">
        <v>0</v>
      </c>
      <c r="F49" s="9">
        <f t="shared" si="1"/>
        <v>0</v>
      </c>
      <c r="G49" s="8" t="str">
        <f>IFERROR(VLOOKUP(B49,Sheet1!$E$2:$G$12,3,FALSE),"")</f>
        <v/>
      </c>
      <c r="H49" s="8" t="str">
        <f>IFERROR(VLOOKUP(B49,Sheet1!$E$2:$F$12,2,FALSE),"")</f>
        <v/>
      </c>
      <c r="I49" s="8" t="str">
        <f>IFERROR(VLOOKUP(B49,Sheet1!$E$2:$G$12,3,FALSE),"")</f>
        <v/>
      </c>
      <c r="J49" s="8" t="str">
        <f t="shared" si="2"/>
        <v>Not Complied</v>
      </c>
    </row>
    <row r="50" spans="1:10" x14ac:dyDescent="0.3">
      <c r="A50" s="27"/>
      <c r="B50" s="27"/>
      <c r="C50" s="28">
        <v>0</v>
      </c>
      <c r="D50" s="8" t="str">
        <f>IFERROR(VLOOKUP(B50,Sheet1!$E$2:$H$12,4,FALSE),"")</f>
        <v/>
      </c>
      <c r="E50" s="28">
        <v>0</v>
      </c>
      <c r="F50" s="9">
        <f t="shared" si="1"/>
        <v>0</v>
      </c>
      <c r="G50" s="8" t="str">
        <f>IFERROR(VLOOKUP(B50,Sheet1!$E$2:$G$12,3,FALSE),"")</f>
        <v/>
      </c>
      <c r="H50" s="8" t="str">
        <f>IFERROR(VLOOKUP(B50,Sheet1!$E$2:$F$12,2,FALSE),"")</f>
        <v/>
      </c>
      <c r="I50" s="8" t="str">
        <f>IFERROR(VLOOKUP(B50,Sheet1!$E$2:$G$12,3,FALSE),"")</f>
        <v/>
      </c>
      <c r="J50" s="8" t="str">
        <f t="shared" si="2"/>
        <v>Not Complied</v>
      </c>
    </row>
    <row r="51" spans="1:10" x14ac:dyDescent="0.3">
      <c r="A51" s="27"/>
      <c r="B51" s="27"/>
      <c r="C51" s="28">
        <v>0</v>
      </c>
      <c r="D51" s="8" t="str">
        <f>IFERROR(VLOOKUP(B51,Sheet1!$E$2:$H$12,4,FALSE),"")</f>
        <v/>
      </c>
      <c r="E51" s="28">
        <v>0</v>
      </c>
      <c r="F51" s="9">
        <f t="shared" si="1"/>
        <v>0</v>
      </c>
      <c r="G51" s="8" t="str">
        <f>IFERROR(VLOOKUP(B51,Sheet1!$E$2:$G$12,3,FALSE),"")</f>
        <v/>
      </c>
      <c r="H51" s="8" t="str">
        <f>IFERROR(VLOOKUP(B51,Sheet1!$E$2:$F$12,2,FALSE),"")</f>
        <v/>
      </c>
      <c r="I51" s="8" t="str">
        <f>IFERROR(VLOOKUP(B51,Sheet1!$E$2:$G$12,3,FALSE),"")</f>
        <v/>
      </c>
      <c r="J51" s="8" t="str">
        <f t="shared" si="2"/>
        <v>Not Complied</v>
      </c>
    </row>
    <row r="52" spans="1:10" x14ac:dyDescent="0.3">
      <c r="A52" s="27"/>
      <c r="B52" s="27"/>
      <c r="C52" s="28">
        <v>0</v>
      </c>
      <c r="D52" s="8" t="str">
        <f>IFERROR(VLOOKUP(B52,Sheet1!$E$2:$H$12,4,FALSE),"")</f>
        <v/>
      </c>
      <c r="E52" s="28">
        <v>0</v>
      </c>
      <c r="F52" s="9">
        <f t="shared" si="1"/>
        <v>0</v>
      </c>
      <c r="G52" s="8" t="str">
        <f>IFERROR(VLOOKUP(B52,Sheet1!$E$2:$G$12,3,FALSE),"")</f>
        <v/>
      </c>
      <c r="H52" s="8" t="str">
        <f>IFERROR(VLOOKUP(B52,Sheet1!$E$2:$F$12,2,FALSE),"")</f>
        <v/>
      </c>
      <c r="I52" s="8" t="str">
        <f>IFERROR(VLOOKUP(B52,Sheet1!$E$2:$G$12,3,FALSE),"")</f>
        <v/>
      </c>
      <c r="J52" s="8" t="str">
        <f t="shared" si="2"/>
        <v>Not Complied</v>
      </c>
    </row>
    <row r="53" spans="1:10" x14ac:dyDescent="0.3">
      <c r="A53" s="27"/>
      <c r="B53" s="27"/>
      <c r="C53" s="28">
        <v>0</v>
      </c>
      <c r="D53" s="8" t="str">
        <f>IFERROR(VLOOKUP(B53,Sheet1!$E$2:$H$12,4,FALSE),"")</f>
        <v/>
      </c>
      <c r="E53" s="28">
        <v>0</v>
      </c>
      <c r="F53" s="9">
        <f t="shared" si="1"/>
        <v>0</v>
      </c>
      <c r="G53" s="8" t="str">
        <f>IFERROR(VLOOKUP(B53,Sheet1!$E$2:$G$12,3,FALSE),"")</f>
        <v/>
      </c>
      <c r="H53" s="8" t="str">
        <f>IFERROR(VLOOKUP(B53,Sheet1!$E$2:$F$12,2,FALSE),"")</f>
        <v/>
      </c>
      <c r="I53" s="8" t="str">
        <f>IFERROR(VLOOKUP(B53,Sheet1!$E$2:$G$12,3,FALSE),"")</f>
        <v/>
      </c>
      <c r="J53" s="8" t="str">
        <f t="shared" si="2"/>
        <v>Not Complied</v>
      </c>
    </row>
    <row r="54" spans="1:10" x14ac:dyDescent="0.3">
      <c r="A54" s="27"/>
      <c r="B54" s="27"/>
      <c r="C54" s="28">
        <v>0</v>
      </c>
      <c r="D54" s="8" t="str">
        <f>IFERROR(VLOOKUP(B54,Sheet1!$E$2:$H$12,4,FALSE),"")</f>
        <v/>
      </c>
      <c r="E54" s="28">
        <v>0</v>
      </c>
      <c r="F54" s="9">
        <f t="shared" si="1"/>
        <v>0</v>
      </c>
      <c r="G54" s="8" t="str">
        <f>IFERROR(VLOOKUP(B54,Sheet1!$E$2:$G$12,3,FALSE),"")</f>
        <v/>
      </c>
      <c r="H54" s="8" t="str">
        <f>IFERROR(VLOOKUP(B54,Sheet1!$E$2:$F$12,2,FALSE),"")</f>
        <v/>
      </c>
      <c r="I54" s="8" t="str">
        <f>IFERROR(VLOOKUP(B54,Sheet1!$E$2:$G$12,3,FALSE),"")</f>
        <v/>
      </c>
      <c r="J54" s="8" t="str">
        <f t="shared" si="2"/>
        <v>Not Complied</v>
      </c>
    </row>
    <row r="55" spans="1:10" x14ac:dyDescent="0.3">
      <c r="A55" s="27"/>
      <c r="B55" s="27"/>
      <c r="C55" s="28">
        <v>0</v>
      </c>
      <c r="D55" s="8" t="str">
        <f>IFERROR(VLOOKUP(B55,Sheet1!$E$2:$H$12,4,FALSE),"")</f>
        <v/>
      </c>
      <c r="E55" s="28">
        <v>0</v>
      </c>
      <c r="F55" s="9">
        <f t="shared" si="1"/>
        <v>0</v>
      </c>
      <c r="G55" s="8" t="str">
        <f>IFERROR(VLOOKUP(B55,Sheet1!$E$2:$G$12,3,FALSE),"")</f>
        <v/>
      </c>
      <c r="H55" s="8" t="str">
        <f>IFERROR(VLOOKUP(B55,Sheet1!$E$2:$F$12,2,FALSE),"")</f>
        <v/>
      </c>
      <c r="I55" s="8" t="str">
        <f>IFERROR(VLOOKUP(B55,Sheet1!$E$2:$G$12,3,FALSE),"")</f>
        <v/>
      </c>
      <c r="J55" s="8" t="str">
        <f t="shared" si="2"/>
        <v>Not Complied</v>
      </c>
    </row>
    <row r="56" spans="1:10" x14ac:dyDescent="0.3">
      <c r="A56" s="27"/>
      <c r="B56" s="27"/>
      <c r="C56" s="28">
        <v>0</v>
      </c>
      <c r="D56" s="8" t="str">
        <f>IFERROR(VLOOKUP(B56,Sheet1!$E$2:$H$12,4,FALSE),"")</f>
        <v/>
      </c>
      <c r="E56" s="28">
        <v>0</v>
      </c>
      <c r="F56" s="9">
        <f t="shared" si="1"/>
        <v>0</v>
      </c>
      <c r="G56" s="8" t="str">
        <f>IFERROR(VLOOKUP(B56,Sheet1!$E$2:$G$12,3,FALSE),"")</f>
        <v/>
      </c>
      <c r="H56" s="8" t="str">
        <f>IFERROR(VLOOKUP(B56,Sheet1!$E$2:$F$12,2,FALSE),"")</f>
        <v/>
      </c>
      <c r="I56" s="8" t="str">
        <f>IFERROR(VLOOKUP(B56,Sheet1!$E$2:$G$12,3,FALSE),"")</f>
        <v/>
      </c>
      <c r="J56" s="8" t="str">
        <f t="shared" si="2"/>
        <v>Not Complied</v>
      </c>
    </row>
    <row r="57" spans="1:10" x14ac:dyDescent="0.3">
      <c r="A57" s="27"/>
      <c r="B57" s="27"/>
      <c r="C57" s="28">
        <v>0</v>
      </c>
      <c r="D57" s="8" t="str">
        <f>IFERROR(VLOOKUP(B57,Sheet1!$E$2:$H$12,4,FALSE),"")</f>
        <v/>
      </c>
      <c r="E57" s="28">
        <v>0</v>
      </c>
      <c r="F57" s="9">
        <f t="shared" si="1"/>
        <v>0</v>
      </c>
      <c r="G57" s="8" t="str">
        <f>IFERROR(VLOOKUP(B57,Sheet1!$E$2:$G$12,3,FALSE),"")</f>
        <v/>
      </c>
      <c r="H57" s="8" t="str">
        <f>IFERROR(VLOOKUP(B57,Sheet1!$E$2:$F$12,2,FALSE),"")</f>
        <v/>
      </c>
      <c r="I57" s="8" t="str">
        <f>IFERROR(VLOOKUP(B57,Sheet1!$E$2:$G$12,3,FALSE),"")</f>
        <v/>
      </c>
      <c r="J57" s="8" t="str">
        <f t="shared" si="2"/>
        <v>Not Complied</v>
      </c>
    </row>
    <row r="58" spans="1:10" x14ac:dyDescent="0.3">
      <c r="A58" s="27"/>
      <c r="B58" s="27"/>
      <c r="C58" s="28">
        <v>0</v>
      </c>
      <c r="D58" s="8" t="str">
        <f>IFERROR(VLOOKUP(B58,Sheet1!$E$2:$H$12,4,FALSE),"")</f>
        <v/>
      </c>
      <c r="E58" s="28">
        <v>0</v>
      </c>
      <c r="F58" s="9">
        <f t="shared" si="1"/>
        <v>0</v>
      </c>
      <c r="G58" s="8" t="str">
        <f>IFERROR(VLOOKUP(B58,Sheet1!$E$2:$G$12,3,FALSE),"")</f>
        <v/>
      </c>
      <c r="H58" s="8" t="str">
        <f>IFERROR(VLOOKUP(B58,Sheet1!$E$2:$F$12,2,FALSE),"")</f>
        <v/>
      </c>
      <c r="I58" s="8" t="str">
        <f>IFERROR(VLOOKUP(B58,Sheet1!$E$2:$G$12,3,FALSE),"")</f>
        <v/>
      </c>
      <c r="J58" s="8" t="str">
        <f t="shared" si="2"/>
        <v>Not Complied</v>
      </c>
    </row>
    <row r="59" spans="1:10" x14ac:dyDescent="0.3">
      <c r="A59" s="27"/>
      <c r="B59" s="27"/>
      <c r="C59" s="28">
        <v>0</v>
      </c>
      <c r="D59" s="8" t="str">
        <f>IFERROR(VLOOKUP(B59,Sheet1!$E$2:$H$12,4,FALSE),"")</f>
        <v/>
      </c>
      <c r="E59" s="28">
        <v>0</v>
      </c>
      <c r="F59" s="9">
        <f t="shared" si="1"/>
        <v>0</v>
      </c>
      <c r="G59" s="8" t="str">
        <f>IFERROR(VLOOKUP(B59,Sheet1!$E$2:$G$12,3,FALSE),"")</f>
        <v/>
      </c>
      <c r="H59" s="8" t="str">
        <f>IFERROR(VLOOKUP(B59,Sheet1!$E$2:$F$12,2,FALSE),"")</f>
        <v/>
      </c>
      <c r="I59" s="8" t="str">
        <f>IFERROR(VLOOKUP(B59,Sheet1!$E$2:$G$12,3,FALSE),"")</f>
        <v/>
      </c>
      <c r="J59" s="8" t="str">
        <f t="shared" si="2"/>
        <v>Not Complied</v>
      </c>
    </row>
    <row r="60" spans="1:10" x14ac:dyDescent="0.3">
      <c r="A60" s="27"/>
      <c r="B60" s="27"/>
      <c r="C60" s="28">
        <v>0</v>
      </c>
      <c r="D60" s="8" t="str">
        <f>IFERROR(VLOOKUP(B60,Sheet1!$E$2:$H$12,4,FALSE),"")</f>
        <v/>
      </c>
      <c r="E60" s="28">
        <v>0</v>
      </c>
      <c r="F60" s="9">
        <f t="shared" si="1"/>
        <v>0</v>
      </c>
      <c r="G60" s="8" t="str">
        <f>IFERROR(VLOOKUP(B60,Sheet1!$E$2:$G$12,3,FALSE),"")</f>
        <v/>
      </c>
      <c r="H60" s="8" t="str">
        <f>IFERROR(VLOOKUP(B60,Sheet1!$E$2:$F$12,2,FALSE),"")</f>
        <v/>
      </c>
      <c r="I60" s="8" t="str">
        <f>IFERROR(VLOOKUP(B60,Sheet1!$E$2:$G$12,3,FALSE),"")</f>
        <v/>
      </c>
      <c r="J60" s="8" t="str">
        <f t="shared" si="2"/>
        <v>Not Complied</v>
      </c>
    </row>
    <row r="61" spans="1:10" x14ac:dyDescent="0.3">
      <c r="A61" s="27"/>
      <c r="B61" s="27"/>
      <c r="C61" s="28">
        <v>0</v>
      </c>
      <c r="D61" s="8" t="str">
        <f>IFERROR(VLOOKUP(B61,Sheet1!$E$2:$H$12,4,FALSE),"")</f>
        <v/>
      </c>
      <c r="E61" s="28">
        <v>0</v>
      </c>
      <c r="F61" s="9">
        <f t="shared" si="1"/>
        <v>0</v>
      </c>
      <c r="G61" s="8" t="str">
        <f>IFERROR(VLOOKUP(B61,Sheet1!$E$2:$G$12,3,FALSE),"")</f>
        <v/>
      </c>
      <c r="H61" s="8" t="str">
        <f>IFERROR(VLOOKUP(B61,Sheet1!$E$2:$F$12,2,FALSE),"")</f>
        <v/>
      </c>
      <c r="I61" s="8" t="str">
        <f>IFERROR(VLOOKUP(B61,Sheet1!$E$2:$G$12,3,FALSE),"")</f>
        <v/>
      </c>
      <c r="J61" s="8" t="str">
        <f t="shared" si="2"/>
        <v>Not Complied</v>
      </c>
    </row>
    <row r="62" spans="1:10" x14ac:dyDescent="0.3">
      <c r="A62" s="27"/>
      <c r="B62" s="27"/>
      <c r="C62" s="28">
        <v>0</v>
      </c>
      <c r="D62" s="8" t="str">
        <f>IFERROR(VLOOKUP(B62,Sheet1!$E$2:$H$12,4,FALSE),"")</f>
        <v/>
      </c>
      <c r="E62" s="28">
        <v>0</v>
      </c>
      <c r="F62" s="9">
        <f t="shared" si="1"/>
        <v>0</v>
      </c>
      <c r="G62" s="8" t="str">
        <f>IFERROR(VLOOKUP(B62,Sheet1!$E$2:$G$12,3,FALSE),"")</f>
        <v/>
      </c>
      <c r="H62" s="8" t="str">
        <f>IFERROR(VLOOKUP(B62,Sheet1!$E$2:$F$12,2,FALSE),"")</f>
        <v/>
      </c>
      <c r="I62" s="8" t="str">
        <f>IFERROR(VLOOKUP(B62,Sheet1!$E$2:$G$12,3,FALSE),"")</f>
        <v/>
      </c>
      <c r="J62" s="8" t="str">
        <f t="shared" si="2"/>
        <v>Not Complied</v>
      </c>
    </row>
    <row r="63" spans="1:10" x14ac:dyDescent="0.3">
      <c r="A63" s="27"/>
      <c r="B63" s="27"/>
      <c r="C63" s="28">
        <v>0</v>
      </c>
      <c r="D63" s="8" t="str">
        <f>IFERROR(VLOOKUP(B63,Sheet1!$E$2:$H$12,4,FALSE),"")</f>
        <v/>
      </c>
      <c r="E63" s="28">
        <v>0</v>
      </c>
      <c r="F63" s="9">
        <f t="shared" si="1"/>
        <v>0</v>
      </c>
      <c r="G63" s="8" t="str">
        <f>IFERROR(VLOOKUP(B63,Sheet1!$E$2:$G$12,3,FALSE),"")</f>
        <v/>
      </c>
      <c r="H63" s="8" t="str">
        <f>IFERROR(VLOOKUP(B63,Sheet1!$E$2:$F$12,2,FALSE),"")</f>
        <v/>
      </c>
      <c r="I63" s="8" t="str">
        <f>IFERROR(VLOOKUP(B63,Sheet1!$E$2:$G$12,3,FALSE),"")</f>
        <v/>
      </c>
      <c r="J63" s="8" t="str">
        <f t="shared" si="2"/>
        <v>Not Complied</v>
      </c>
    </row>
    <row r="64" spans="1:10" x14ac:dyDescent="0.3">
      <c r="A64" s="27"/>
      <c r="B64" s="27"/>
      <c r="C64" s="28">
        <v>0</v>
      </c>
      <c r="D64" s="8" t="str">
        <f>IFERROR(VLOOKUP(B64,Sheet1!$E$2:$H$12,4,FALSE),"")</f>
        <v/>
      </c>
      <c r="E64" s="28">
        <v>0</v>
      </c>
      <c r="F64" s="9">
        <f t="shared" si="1"/>
        <v>0</v>
      </c>
      <c r="G64" s="8" t="str">
        <f>IFERROR(VLOOKUP(B64,Sheet1!$E$2:$G$12,3,FALSE),"")</f>
        <v/>
      </c>
      <c r="H64" s="8" t="str">
        <f>IFERROR(VLOOKUP(B64,Sheet1!$E$2:$F$12,2,FALSE),"")</f>
        <v/>
      </c>
      <c r="I64" s="8" t="str">
        <f>IFERROR(VLOOKUP(B64,Sheet1!$E$2:$G$12,3,FALSE),"")</f>
        <v/>
      </c>
      <c r="J64" s="8" t="str">
        <f t="shared" si="2"/>
        <v>Not Complied</v>
      </c>
    </row>
    <row r="65" spans="1:10" x14ac:dyDescent="0.3">
      <c r="A65" s="27"/>
      <c r="B65" s="27"/>
      <c r="C65" s="28">
        <v>0</v>
      </c>
      <c r="D65" s="8" t="str">
        <f>IFERROR(VLOOKUP(B65,Sheet1!$E$2:$H$12,4,FALSE),"")</f>
        <v/>
      </c>
      <c r="E65" s="28">
        <v>0</v>
      </c>
      <c r="F65" s="9">
        <f t="shared" si="1"/>
        <v>0</v>
      </c>
      <c r="G65" s="8" t="str">
        <f>IFERROR(VLOOKUP(B65,Sheet1!$E$2:$G$12,3,FALSE),"")</f>
        <v/>
      </c>
      <c r="H65" s="8" t="str">
        <f>IFERROR(VLOOKUP(B65,Sheet1!$E$2:$F$12,2,FALSE),"")</f>
        <v/>
      </c>
      <c r="I65" s="8" t="str">
        <f>IFERROR(VLOOKUP(B65,Sheet1!$E$2:$G$12,3,FALSE),"")</f>
        <v/>
      </c>
      <c r="J65" s="8" t="str">
        <f t="shared" si="2"/>
        <v>Not Complied</v>
      </c>
    </row>
    <row r="66" spans="1:10" x14ac:dyDescent="0.3">
      <c r="A66" s="27"/>
      <c r="B66" s="27"/>
      <c r="C66" s="28">
        <v>0</v>
      </c>
      <c r="D66" s="8" t="str">
        <f>IFERROR(VLOOKUP(B66,Sheet1!$E$2:$H$12,4,FALSE),"")</f>
        <v/>
      </c>
      <c r="E66" s="28">
        <v>0</v>
      </c>
      <c r="F66" s="9">
        <f t="shared" si="1"/>
        <v>0</v>
      </c>
      <c r="G66" s="8" t="str">
        <f>IFERROR(VLOOKUP(B66,Sheet1!$E$2:$G$12,3,FALSE),"")</f>
        <v/>
      </c>
      <c r="H66" s="8" t="str">
        <f>IFERROR(VLOOKUP(B66,Sheet1!$E$2:$F$12,2,FALSE),"")</f>
        <v/>
      </c>
      <c r="I66" s="8" t="str">
        <f>IFERROR(VLOOKUP(B66,Sheet1!$E$2:$G$12,3,FALSE),"")</f>
        <v/>
      </c>
      <c r="J66" s="8" t="str">
        <f t="shared" si="2"/>
        <v>Not Complied</v>
      </c>
    </row>
    <row r="67" spans="1:10" x14ac:dyDescent="0.3">
      <c r="A67" s="27"/>
      <c r="B67" s="27"/>
      <c r="C67" s="28">
        <v>0</v>
      </c>
      <c r="D67" s="8" t="str">
        <f>IFERROR(VLOOKUP(B67,Sheet1!$E$2:$H$12,4,FALSE),"")</f>
        <v/>
      </c>
      <c r="E67" s="28">
        <v>0</v>
      </c>
      <c r="F67" s="9">
        <f t="shared" si="1"/>
        <v>0</v>
      </c>
      <c r="G67" s="8" t="str">
        <f>IFERROR(VLOOKUP(B67,Sheet1!$E$2:$G$12,3,FALSE),"")</f>
        <v/>
      </c>
      <c r="H67" s="8" t="str">
        <f>IFERROR(VLOOKUP(B67,Sheet1!$E$2:$F$12,2,FALSE),"")</f>
        <v/>
      </c>
      <c r="I67" s="8" t="str">
        <f>IFERROR(VLOOKUP(B67,Sheet1!$E$2:$G$12,3,FALSE),"")</f>
        <v/>
      </c>
      <c r="J67" s="8" t="str">
        <f t="shared" si="2"/>
        <v>Not Complied</v>
      </c>
    </row>
    <row r="68" spans="1:10" x14ac:dyDescent="0.3">
      <c r="A68" s="27"/>
      <c r="B68" s="27"/>
      <c r="C68" s="28">
        <v>0</v>
      </c>
      <c r="D68" s="8" t="str">
        <f>IFERROR(VLOOKUP(B68,Sheet1!$E$2:$H$12,4,FALSE),"")</f>
        <v/>
      </c>
      <c r="E68" s="28">
        <v>0</v>
      </c>
      <c r="F68" s="9">
        <f t="shared" si="1"/>
        <v>0</v>
      </c>
      <c r="G68" s="8" t="str">
        <f>IFERROR(VLOOKUP(B68,Sheet1!$E$2:$G$12,3,FALSE),"")</f>
        <v/>
      </c>
      <c r="H68" s="8" t="str">
        <f>IFERROR(VLOOKUP(B68,Sheet1!$E$2:$F$12,2,FALSE),"")</f>
        <v/>
      </c>
      <c r="I68" s="8" t="str">
        <f>IFERROR(VLOOKUP(B68,Sheet1!$E$2:$G$12,3,FALSE),"")</f>
        <v/>
      </c>
      <c r="J68" s="8" t="str">
        <f t="shared" si="2"/>
        <v>Not Complied</v>
      </c>
    </row>
    <row r="69" spans="1:10" x14ac:dyDescent="0.3">
      <c r="A69" s="27"/>
      <c r="B69" s="27"/>
      <c r="C69" s="28">
        <v>0</v>
      </c>
      <c r="D69" s="8" t="str">
        <f>IFERROR(VLOOKUP(B69,Sheet1!$E$2:$H$12,4,FALSE),"")</f>
        <v/>
      </c>
      <c r="E69" s="28">
        <v>0</v>
      </c>
      <c r="F69" s="9">
        <f t="shared" si="1"/>
        <v>0</v>
      </c>
      <c r="G69" s="8" t="str">
        <f>IFERROR(VLOOKUP(B69,Sheet1!$E$2:$G$12,3,FALSE),"")</f>
        <v/>
      </c>
      <c r="H69" s="8" t="str">
        <f>IFERROR(VLOOKUP(B69,Sheet1!$E$2:$F$12,2,FALSE),"")</f>
        <v/>
      </c>
      <c r="I69" s="8" t="str">
        <f>IFERROR(VLOOKUP(B69,Sheet1!$E$2:$G$12,3,FALSE),"")</f>
        <v/>
      </c>
      <c r="J69" s="8" t="str">
        <f t="shared" si="2"/>
        <v>Not Complied</v>
      </c>
    </row>
    <row r="70" spans="1:10" x14ac:dyDescent="0.3">
      <c r="A70" s="27"/>
      <c r="B70" s="27"/>
      <c r="C70" s="28">
        <v>0</v>
      </c>
      <c r="D70" s="8" t="str">
        <f>IFERROR(VLOOKUP(B70,Sheet1!$E$2:$H$12,4,FALSE),"")</f>
        <v/>
      </c>
      <c r="E70" s="28">
        <v>0</v>
      </c>
      <c r="F70" s="9">
        <f t="shared" si="1"/>
        <v>0</v>
      </c>
      <c r="G70" s="8" t="str">
        <f>IFERROR(VLOOKUP(B70,Sheet1!$E$2:$G$12,3,FALSE),"")</f>
        <v/>
      </c>
      <c r="H70" s="8" t="str">
        <f>IFERROR(VLOOKUP(B70,Sheet1!$E$2:$F$12,2,FALSE),"")</f>
        <v/>
      </c>
      <c r="I70" s="8" t="str">
        <f>IFERROR(VLOOKUP(B70,Sheet1!$E$2:$G$12,3,FALSE),"")</f>
        <v/>
      </c>
      <c r="J70" s="8" t="str">
        <f t="shared" si="2"/>
        <v>Not Complied</v>
      </c>
    </row>
    <row r="71" spans="1:10" x14ac:dyDescent="0.3">
      <c r="A71" s="27"/>
      <c r="B71" s="27"/>
      <c r="C71" s="28">
        <v>0</v>
      </c>
      <c r="D71" s="8" t="str">
        <f>IFERROR(VLOOKUP(B71,Sheet1!$E$2:$H$12,4,FALSE),"")</f>
        <v/>
      </c>
      <c r="E71" s="28">
        <v>0</v>
      </c>
      <c r="F71" s="9">
        <f t="shared" si="1"/>
        <v>0</v>
      </c>
      <c r="G71" s="8" t="str">
        <f>IFERROR(VLOOKUP(B71,Sheet1!$E$2:$G$12,3,FALSE),"")</f>
        <v/>
      </c>
      <c r="H71" s="8" t="str">
        <f>IFERROR(VLOOKUP(B71,Sheet1!$E$2:$F$12,2,FALSE),"")</f>
        <v/>
      </c>
      <c r="I71" s="8" t="str">
        <f>IFERROR(VLOOKUP(B71,Sheet1!$E$2:$G$12,3,FALSE),"")</f>
        <v/>
      </c>
      <c r="J71" s="8" t="str">
        <f t="shared" si="2"/>
        <v>Not Complied</v>
      </c>
    </row>
    <row r="72" spans="1:10" x14ac:dyDescent="0.3">
      <c r="A72" s="27"/>
      <c r="B72" s="27"/>
      <c r="C72" s="28">
        <v>0</v>
      </c>
      <c r="D72" s="8" t="str">
        <f>IFERROR(VLOOKUP(B72,Sheet1!$E$2:$H$12,4,FALSE),"")</f>
        <v/>
      </c>
      <c r="E72" s="28">
        <v>0</v>
      </c>
      <c r="F72" s="9">
        <f t="shared" si="1"/>
        <v>0</v>
      </c>
      <c r="G72" s="8" t="str">
        <f>IFERROR(VLOOKUP(B72,Sheet1!$E$2:$G$12,3,FALSE),"")</f>
        <v/>
      </c>
      <c r="H72" s="8" t="str">
        <f>IFERROR(VLOOKUP(B72,Sheet1!$E$2:$F$12,2,FALSE),"")</f>
        <v/>
      </c>
      <c r="I72" s="8" t="str">
        <f>IFERROR(VLOOKUP(B72,Sheet1!$E$2:$G$12,3,FALSE),"")</f>
        <v/>
      </c>
      <c r="J72" s="8" t="str">
        <f t="shared" si="2"/>
        <v>Not Complied</v>
      </c>
    </row>
    <row r="73" spans="1:10" x14ac:dyDescent="0.3">
      <c r="A73" s="27"/>
      <c r="B73" s="27"/>
      <c r="C73" s="28">
        <v>0</v>
      </c>
      <c r="D73" s="8" t="str">
        <f>IFERROR(VLOOKUP(B73,Sheet1!$E$2:$H$12,4,FALSE),"")</f>
        <v/>
      </c>
      <c r="E73" s="28">
        <v>0</v>
      </c>
      <c r="F73" s="9">
        <f t="shared" si="1"/>
        <v>0</v>
      </c>
      <c r="G73" s="8" t="str">
        <f>IFERROR(VLOOKUP(B73,Sheet1!$E$2:$G$12,3,FALSE),"")</f>
        <v/>
      </c>
      <c r="H73" s="8" t="str">
        <f>IFERROR(VLOOKUP(B73,Sheet1!$E$2:$F$12,2,FALSE),"")</f>
        <v/>
      </c>
      <c r="I73" s="8" t="str">
        <f>IFERROR(VLOOKUP(B73,Sheet1!$E$2:$G$12,3,FALSE),"")</f>
        <v/>
      </c>
      <c r="J73" s="8" t="str">
        <f t="shared" si="2"/>
        <v>Not Complied</v>
      </c>
    </row>
    <row r="74" spans="1:10" x14ac:dyDescent="0.3">
      <c r="A74" s="27"/>
      <c r="B74" s="27"/>
      <c r="C74" s="28">
        <v>0</v>
      </c>
      <c r="D74" s="8" t="str">
        <f>IFERROR(VLOOKUP(B74,Sheet1!$E$2:$H$12,4,FALSE),"")</f>
        <v/>
      </c>
      <c r="E74" s="28">
        <v>0</v>
      </c>
      <c r="F74" s="9">
        <f t="shared" si="1"/>
        <v>0</v>
      </c>
      <c r="G74" s="8" t="str">
        <f>IFERROR(VLOOKUP(B74,Sheet1!$E$2:$G$12,3,FALSE),"")</f>
        <v/>
      </c>
      <c r="H74" s="8" t="str">
        <f>IFERROR(VLOOKUP(B74,Sheet1!$E$2:$F$12,2,FALSE),"")</f>
        <v/>
      </c>
      <c r="I74" s="8" t="str">
        <f>IFERROR(VLOOKUP(B74,Sheet1!$E$2:$G$12,3,FALSE),"")</f>
        <v/>
      </c>
      <c r="J74" s="8" t="str">
        <f t="shared" si="2"/>
        <v>Not Complied</v>
      </c>
    </row>
    <row r="75" spans="1:10" x14ac:dyDescent="0.3">
      <c r="A75" s="27"/>
      <c r="B75" s="27"/>
      <c r="C75" s="28">
        <v>0</v>
      </c>
      <c r="D75" s="8" t="str">
        <f>IFERROR(VLOOKUP(B75,Sheet1!$E$2:$H$12,4,FALSE),"")</f>
        <v/>
      </c>
      <c r="E75" s="28">
        <v>0</v>
      </c>
      <c r="F75" s="9">
        <f t="shared" si="1"/>
        <v>0</v>
      </c>
      <c r="G75" s="8" t="str">
        <f>IFERROR(VLOOKUP(B75,Sheet1!$E$2:$G$12,3,FALSE),"")</f>
        <v/>
      </c>
      <c r="H75" s="8" t="str">
        <f>IFERROR(VLOOKUP(B75,Sheet1!$E$2:$F$12,2,FALSE),"")</f>
        <v/>
      </c>
      <c r="I75" s="8" t="str">
        <f>IFERROR(VLOOKUP(B75,Sheet1!$E$2:$G$12,3,FALSE),"")</f>
        <v/>
      </c>
      <c r="J75" s="8" t="str">
        <f t="shared" si="2"/>
        <v>Not Complied</v>
      </c>
    </row>
    <row r="76" spans="1:10" x14ac:dyDescent="0.3">
      <c r="A76" s="27"/>
      <c r="B76" s="27"/>
      <c r="C76" s="28">
        <v>0</v>
      </c>
      <c r="D76" s="8" t="str">
        <f>IFERROR(VLOOKUP(B76,Sheet1!$E$2:$H$12,4,FALSE),"")</f>
        <v/>
      </c>
      <c r="E76" s="28">
        <v>0</v>
      </c>
      <c r="F76" s="9">
        <f t="shared" si="1"/>
        <v>0</v>
      </c>
      <c r="G76" s="8" t="str">
        <f>IFERROR(VLOOKUP(B76,Sheet1!$E$2:$G$12,3,FALSE),"")</f>
        <v/>
      </c>
      <c r="H76" s="8" t="str">
        <f>IFERROR(VLOOKUP(B76,Sheet1!$E$2:$F$12,2,FALSE),"")</f>
        <v/>
      </c>
      <c r="I76" s="8" t="str">
        <f>IFERROR(VLOOKUP(B76,Sheet1!$E$2:$G$12,3,FALSE),"")</f>
        <v/>
      </c>
      <c r="J76" s="8" t="str">
        <f t="shared" si="2"/>
        <v>Not Complied</v>
      </c>
    </row>
    <row r="77" spans="1:10" x14ac:dyDescent="0.3">
      <c r="A77" s="27"/>
      <c r="B77" s="27"/>
      <c r="C77" s="28">
        <v>0</v>
      </c>
      <c r="D77" s="8" t="str">
        <f>IFERROR(VLOOKUP(B77,Sheet1!$E$2:$H$12,4,FALSE),"")</f>
        <v/>
      </c>
      <c r="E77" s="28">
        <v>0</v>
      </c>
      <c r="F77" s="9">
        <f t="shared" si="1"/>
        <v>0</v>
      </c>
      <c r="G77" s="8" t="str">
        <f>IFERROR(VLOOKUP(B77,Sheet1!$E$2:$G$12,3,FALSE),"")</f>
        <v/>
      </c>
      <c r="H77" s="8" t="str">
        <f>IFERROR(VLOOKUP(B77,Sheet1!$E$2:$F$12,2,FALSE),"")</f>
        <v/>
      </c>
      <c r="I77" s="8" t="str">
        <f>IFERROR(VLOOKUP(B77,Sheet1!$E$2:$G$12,3,FALSE),"")</f>
        <v/>
      </c>
      <c r="J77" s="8" t="str">
        <f t="shared" si="2"/>
        <v>Not Complied</v>
      </c>
    </row>
    <row r="78" spans="1:10" x14ac:dyDescent="0.3">
      <c r="A78" s="27"/>
      <c r="B78" s="27"/>
      <c r="C78" s="28">
        <v>0</v>
      </c>
      <c r="D78" s="8" t="str">
        <f>IFERROR(VLOOKUP(B78,Sheet1!$E$2:$H$12,4,FALSE),"")</f>
        <v/>
      </c>
      <c r="E78" s="28">
        <v>0</v>
      </c>
      <c r="F78" s="9">
        <f t="shared" si="1"/>
        <v>0</v>
      </c>
      <c r="G78" s="8" t="str">
        <f>IFERROR(VLOOKUP(B78,Sheet1!$E$2:$G$12,3,FALSE),"")</f>
        <v/>
      </c>
      <c r="H78" s="8" t="str">
        <f>IFERROR(VLOOKUP(B78,Sheet1!$E$2:$F$12,2,FALSE),"")</f>
        <v/>
      </c>
      <c r="I78" s="8" t="str">
        <f>IFERROR(VLOOKUP(B78,Sheet1!$E$2:$G$12,3,FALSE),"")</f>
        <v/>
      </c>
      <c r="J78" s="8" t="str">
        <f t="shared" si="2"/>
        <v>Not Complied</v>
      </c>
    </row>
    <row r="79" spans="1:10" x14ac:dyDescent="0.3">
      <c r="A79" s="27"/>
      <c r="B79" s="27"/>
      <c r="C79" s="28">
        <v>0</v>
      </c>
      <c r="D79" s="8" t="str">
        <f>IFERROR(VLOOKUP(B79,Sheet1!$E$2:$H$12,4,FALSE),"")</f>
        <v/>
      </c>
      <c r="E79" s="28">
        <v>0</v>
      </c>
      <c r="F79" s="9">
        <f t="shared" si="1"/>
        <v>0</v>
      </c>
      <c r="G79" s="8" t="str">
        <f>IFERROR(VLOOKUP(B79,Sheet1!$E$2:$G$12,3,FALSE),"")</f>
        <v/>
      </c>
      <c r="H79" s="8" t="str">
        <f>IFERROR(VLOOKUP(B79,Sheet1!$E$2:$F$12,2,FALSE),"")</f>
        <v/>
      </c>
      <c r="I79" s="8" t="str">
        <f>IFERROR(VLOOKUP(B79,Sheet1!$E$2:$G$12,3,FALSE),"")</f>
        <v/>
      </c>
      <c r="J79" s="8" t="str">
        <f t="shared" si="2"/>
        <v>Not Complied</v>
      </c>
    </row>
    <row r="80" spans="1:10" x14ac:dyDescent="0.3">
      <c r="A80" s="27"/>
      <c r="B80" s="27"/>
      <c r="C80" s="28">
        <v>0</v>
      </c>
      <c r="D80" s="8" t="str">
        <f>IFERROR(VLOOKUP(B80,Sheet1!$E$2:$H$12,4,FALSE),"")</f>
        <v/>
      </c>
      <c r="E80" s="28">
        <v>0</v>
      </c>
      <c r="F80" s="9">
        <f t="shared" si="1"/>
        <v>0</v>
      </c>
      <c r="G80" s="8" t="str">
        <f>IFERROR(VLOOKUP(B80,Sheet1!$E$2:$G$12,3,FALSE),"")</f>
        <v/>
      </c>
      <c r="H80" s="8" t="str">
        <f>IFERROR(VLOOKUP(B80,Sheet1!$E$2:$F$12,2,FALSE),"")</f>
        <v/>
      </c>
      <c r="I80" s="8" t="str">
        <f>IFERROR(VLOOKUP(B80,Sheet1!$E$2:$G$12,3,FALSE),"")</f>
        <v/>
      </c>
      <c r="J80" s="8" t="str">
        <f t="shared" si="2"/>
        <v>Not Complied</v>
      </c>
    </row>
    <row r="81" spans="1:10" x14ac:dyDescent="0.3">
      <c r="A81" s="27"/>
      <c r="B81" s="27"/>
      <c r="C81" s="28">
        <v>0</v>
      </c>
      <c r="D81" s="8" t="str">
        <f>IFERROR(VLOOKUP(B81,Sheet1!$E$2:$H$12,4,FALSE),"")</f>
        <v/>
      </c>
      <c r="E81" s="28">
        <v>0</v>
      </c>
      <c r="F81" s="9">
        <f t="shared" si="1"/>
        <v>0</v>
      </c>
      <c r="G81" s="8" t="str">
        <f>IFERROR(VLOOKUP(B81,Sheet1!$E$2:$G$12,3,FALSE),"")</f>
        <v/>
      </c>
      <c r="H81" s="8" t="str">
        <f>IFERROR(VLOOKUP(B81,Sheet1!$E$2:$F$12,2,FALSE),"")</f>
        <v/>
      </c>
      <c r="I81" s="8" t="str">
        <f>IFERROR(VLOOKUP(B81,Sheet1!$E$2:$G$12,3,FALSE),"")</f>
        <v/>
      </c>
      <c r="J81" s="8" t="str">
        <f t="shared" si="2"/>
        <v>Not Complied</v>
      </c>
    </row>
    <row r="82" spans="1:10" x14ac:dyDescent="0.3">
      <c r="A82" s="27"/>
      <c r="B82" s="27"/>
      <c r="C82" s="28">
        <v>0</v>
      </c>
      <c r="D82" s="8" t="str">
        <f>IFERROR(VLOOKUP(B82,Sheet1!$E$2:$H$12,4,FALSE),"")</f>
        <v/>
      </c>
      <c r="E82" s="28">
        <v>0</v>
      </c>
      <c r="F82" s="9">
        <f t="shared" ref="F82:F116" si="3">IF(C82=0,0,E82/C82)</f>
        <v>0</v>
      </c>
      <c r="G82" s="8" t="str">
        <f>IFERROR(VLOOKUP(B82,Sheet1!$E$2:$G$12,3,FALSE),"")</f>
        <v/>
      </c>
      <c r="H82" s="8" t="str">
        <f>IFERROR(VLOOKUP(B82,Sheet1!$E$2:$F$12,2,FALSE),"")</f>
        <v/>
      </c>
      <c r="I82" s="8" t="str">
        <f>IFERROR(VLOOKUP(B82,Sheet1!$E$2:$G$12,3,FALSE),"")</f>
        <v/>
      </c>
      <c r="J82" s="8" t="str">
        <f t="shared" ref="J82:J116" si="4">IF(F82=0,"Not Complied",IF(F82&lt;H82,"Complied",IF(F82=H82,"Complied",IF(F82&gt;H82,"Not Complied"))))</f>
        <v>Not Complied</v>
      </c>
    </row>
    <row r="83" spans="1:10" x14ac:dyDescent="0.3">
      <c r="A83" s="27"/>
      <c r="B83" s="27"/>
      <c r="C83" s="28">
        <v>0</v>
      </c>
      <c r="D83" s="8" t="str">
        <f>IFERROR(VLOOKUP(B83,Sheet1!$E$2:$H$12,4,FALSE),"")</f>
        <v/>
      </c>
      <c r="E83" s="28">
        <v>0</v>
      </c>
      <c r="F83" s="9">
        <f t="shared" si="3"/>
        <v>0</v>
      </c>
      <c r="G83" s="8" t="str">
        <f>IFERROR(VLOOKUP(B83,Sheet1!$E$2:$G$12,3,FALSE),"")</f>
        <v/>
      </c>
      <c r="H83" s="8" t="str">
        <f>IFERROR(VLOOKUP(B83,Sheet1!$E$2:$F$12,2,FALSE),"")</f>
        <v/>
      </c>
      <c r="I83" s="8" t="str">
        <f>IFERROR(VLOOKUP(B83,Sheet1!$E$2:$G$12,3,FALSE),"")</f>
        <v/>
      </c>
      <c r="J83" s="8" t="str">
        <f t="shared" si="4"/>
        <v>Not Complied</v>
      </c>
    </row>
    <row r="84" spans="1:10" x14ac:dyDescent="0.3">
      <c r="A84" s="27"/>
      <c r="B84" s="27"/>
      <c r="C84" s="28">
        <v>0</v>
      </c>
      <c r="D84" s="8" t="str">
        <f>IFERROR(VLOOKUP(B84,Sheet1!$E$2:$H$12,4,FALSE),"")</f>
        <v/>
      </c>
      <c r="E84" s="28">
        <v>0</v>
      </c>
      <c r="F84" s="9">
        <f t="shared" si="3"/>
        <v>0</v>
      </c>
      <c r="G84" s="8" t="str">
        <f>IFERROR(VLOOKUP(B84,Sheet1!$E$2:$G$12,3,FALSE),"")</f>
        <v/>
      </c>
      <c r="H84" s="8" t="str">
        <f>IFERROR(VLOOKUP(B84,Sheet1!$E$2:$F$12,2,FALSE),"")</f>
        <v/>
      </c>
      <c r="I84" s="8" t="str">
        <f>IFERROR(VLOOKUP(B84,Sheet1!$E$2:$G$12,3,FALSE),"")</f>
        <v/>
      </c>
      <c r="J84" s="8" t="str">
        <f t="shared" si="4"/>
        <v>Not Complied</v>
      </c>
    </row>
    <row r="85" spans="1:10" x14ac:dyDescent="0.3">
      <c r="A85" s="27"/>
      <c r="B85" s="27"/>
      <c r="C85" s="28">
        <v>0</v>
      </c>
      <c r="D85" s="8" t="str">
        <f>IFERROR(VLOOKUP(B85,Sheet1!$E$2:$H$12,4,FALSE),"")</f>
        <v/>
      </c>
      <c r="E85" s="28">
        <v>0</v>
      </c>
      <c r="F85" s="9">
        <f t="shared" si="3"/>
        <v>0</v>
      </c>
      <c r="G85" s="8" t="str">
        <f>IFERROR(VLOOKUP(B85,Sheet1!$E$2:$G$12,3,FALSE),"")</f>
        <v/>
      </c>
      <c r="H85" s="8" t="str">
        <f>IFERROR(VLOOKUP(B85,Sheet1!$E$2:$F$12,2,FALSE),"")</f>
        <v/>
      </c>
      <c r="I85" s="8" t="str">
        <f>IFERROR(VLOOKUP(B85,Sheet1!$E$2:$G$12,3,FALSE),"")</f>
        <v/>
      </c>
      <c r="J85" s="8" t="str">
        <f t="shared" si="4"/>
        <v>Not Complied</v>
      </c>
    </row>
    <row r="86" spans="1:10" x14ac:dyDescent="0.3">
      <c r="A86" s="27"/>
      <c r="B86" s="27"/>
      <c r="C86" s="28">
        <v>0</v>
      </c>
      <c r="D86" s="8" t="str">
        <f>IFERROR(VLOOKUP(B86,Sheet1!$E$2:$H$12,4,FALSE),"")</f>
        <v/>
      </c>
      <c r="E86" s="28">
        <v>0</v>
      </c>
      <c r="F86" s="9">
        <f t="shared" si="3"/>
        <v>0</v>
      </c>
      <c r="G86" s="8" t="str">
        <f>IFERROR(VLOOKUP(B86,Sheet1!$E$2:$G$12,3,FALSE),"")</f>
        <v/>
      </c>
      <c r="H86" s="8" t="str">
        <f>IFERROR(VLOOKUP(B86,Sheet1!$E$2:$F$12,2,FALSE),"")</f>
        <v/>
      </c>
      <c r="I86" s="8" t="str">
        <f>IFERROR(VLOOKUP(B86,Sheet1!$E$2:$G$12,3,FALSE),"")</f>
        <v/>
      </c>
      <c r="J86" s="8" t="str">
        <f t="shared" si="4"/>
        <v>Not Complied</v>
      </c>
    </row>
    <row r="87" spans="1:10" x14ac:dyDescent="0.3">
      <c r="A87" s="27"/>
      <c r="B87" s="27"/>
      <c r="C87" s="28">
        <v>0</v>
      </c>
      <c r="D87" s="8" t="str">
        <f>IFERROR(VLOOKUP(B87,Sheet1!$E$2:$H$12,4,FALSE),"")</f>
        <v/>
      </c>
      <c r="E87" s="28">
        <v>0</v>
      </c>
      <c r="F87" s="9">
        <f t="shared" si="3"/>
        <v>0</v>
      </c>
      <c r="G87" s="8" t="str">
        <f>IFERROR(VLOOKUP(B87,Sheet1!$E$2:$G$12,3,FALSE),"")</f>
        <v/>
      </c>
      <c r="H87" s="8" t="str">
        <f>IFERROR(VLOOKUP(B87,Sheet1!$E$2:$F$12,2,FALSE),"")</f>
        <v/>
      </c>
      <c r="I87" s="8" t="str">
        <f>IFERROR(VLOOKUP(B87,Sheet1!$E$2:$G$12,3,FALSE),"")</f>
        <v/>
      </c>
      <c r="J87" s="8" t="str">
        <f t="shared" si="4"/>
        <v>Not Complied</v>
      </c>
    </row>
    <row r="88" spans="1:10" x14ac:dyDescent="0.3">
      <c r="A88" s="27"/>
      <c r="B88" s="27"/>
      <c r="C88" s="28">
        <v>0</v>
      </c>
      <c r="D88" s="8" t="str">
        <f>IFERROR(VLOOKUP(B88,Sheet1!$E$2:$H$12,4,FALSE),"")</f>
        <v/>
      </c>
      <c r="E88" s="28">
        <v>0</v>
      </c>
      <c r="F88" s="9">
        <f t="shared" si="3"/>
        <v>0</v>
      </c>
      <c r="G88" s="8" t="str">
        <f>IFERROR(VLOOKUP(B88,Sheet1!$E$2:$G$12,3,FALSE),"")</f>
        <v/>
      </c>
      <c r="H88" s="8" t="str">
        <f>IFERROR(VLOOKUP(B88,Sheet1!$E$2:$F$12,2,FALSE),"")</f>
        <v/>
      </c>
      <c r="I88" s="8" t="str">
        <f>IFERROR(VLOOKUP(B88,Sheet1!$E$2:$G$12,3,FALSE),"")</f>
        <v/>
      </c>
      <c r="J88" s="8" t="str">
        <f t="shared" si="4"/>
        <v>Not Complied</v>
      </c>
    </row>
    <row r="89" spans="1:10" x14ac:dyDescent="0.3">
      <c r="A89" s="27"/>
      <c r="B89" s="27"/>
      <c r="C89" s="28">
        <v>0</v>
      </c>
      <c r="D89" s="8" t="str">
        <f>IFERROR(VLOOKUP(B89,Sheet1!$E$2:$H$12,4,FALSE),"")</f>
        <v/>
      </c>
      <c r="E89" s="28">
        <v>0</v>
      </c>
      <c r="F89" s="9">
        <f t="shared" si="3"/>
        <v>0</v>
      </c>
      <c r="G89" s="8" t="str">
        <f>IFERROR(VLOOKUP(B89,Sheet1!$E$2:$G$12,3,FALSE),"")</f>
        <v/>
      </c>
      <c r="H89" s="8" t="str">
        <f>IFERROR(VLOOKUP(B89,Sheet1!$E$2:$F$12,2,FALSE),"")</f>
        <v/>
      </c>
      <c r="I89" s="8" t="str">
        <f>IFERROR(VLOOKUP(B89,Sheet1!$E$2:$G$12,3,FALSE),"")</f>
        <v/>
      </c>
      <c r="J89" s="8" t="str">
        <f t="shared" si="4"/>
        <v>Not Complied</v>
      </c>
    </row>
    <row r="90" spans="1:10" x14ac:dyDescent="0.3">
      <c r="A90" s="27"/>
      <c r="B90" s="27"/>
      <c r="C90" s="28">
        <v>0</v>
      </c>
      <c r="D90" s="8" t="str">
        <f>IFERROR(VLOOKUP(B90,Sheet1!$E$2:$H$12,4,FALSE),"")</f>
        <v/>
      </c>
      <c r="E90" s="28">
        <v>0</v>
      </c>
      <c r="F90" s="9">
        <f t="shared" si="3"/>
        <v>0</v>
      </c>
      <c r="G90" s="8" t="str">
        <f>IFERROR(VLOOKUP(B90,Sheet1!$E$2:$G$12,3,FALSE),"")</f>
        <v/>
      </c>
      <c r="H90" s="8" t="str">
        <f>IFERROR(VLOOKUP(B90,Sheet1!$E$2:$F$12,2,FALSE),"")</f>
        <v/>
      </c>
      <c r="I90" s="8" t="str">
        <f>IFERROR(VLOOKUP(B90,Sheet1!$E$2:$G$12,3,FALSE),"")</f>
        <v/>
      </c>
      <c r="J90" s="8" t="str">
        <f t="shared" si="4"/>
        <v>Not Complied</v>
      </c>
    </row>
    <row r="91" spans="1:10" x14ac:dyDescent="0.3">
      <c r="A91" s="27"/>
      <c r="B91" s="27"/>
      <c r="C91" s="28">
        <v>0</v>
      </c>
      <c r="D91" s="8" t="str">
        <f>IFERROR(VLOOKUP(B91,Sheet1!$E$2:$H$12,4,FALSE),"")</f>
        <v/>
      </c>
      <c r="E91" s="28">
        <v>0</v>
      </c>
      <c r="F91" s="9">
        <f t="shared" si="3"/>
        <v>0</v>
      </c>
      <c r="G91" s="8" t="str">
        <f>IFERROR(VLOOKUP(B91,Sheet1!$E$2:$G$12,3,FALSE),"")</f>
        <v/>
      </c>
      <c r="H91" s="8" t="str">
        <f>IFERROR(VLOOKUP(B91,Sheet1!$E$2:$F$12,2,FALSE),"")</f>
        <v/>
      </c>
      <c r="I91" s="8" t="str">
        <f>IFERROR(VLOOKUP(B91,Sheet1!$E$2:$G$12,3,FALSE),"")</f>
        <v/>
      </c>
      <c r="J91" s="8" t="str">
        <f t="shared" si="4"/>
        <v>Not Complied</v>
      </c>
    </row>
    <row r="92" spans="1:10" x14ac:dyDescent="0.3">
      <c r="A92" s="27"/>
      <c r="B92" s="27"/>
      <c r="C92" s="28">
        <v>0</v>
      </c>
      <c r="D92" s="8" t="str">
        <f>IFERROR(VLOOKUP(B92,Sheet1!$E$2:$H$12,4,FALSE),"")</f>
        <v/>
      </c>
      <c r="E92" s="28">
        <v>0</v>
      </c>
      <c r="F92" s="9">
        <f t="shared" si="3"/>
        <v>0</v>
      </c>
      <c r="G92" s="8" t="str">
        <f>IFERROR(VLOOKUP(B92,Sheet1!$E$2:$G$12,3,FALSE),"")</f>
        <v/>
      </c>
      <c r="H92" s="8" t="str">
        <f>IFERROR(VLOOKUP(B92,Sheet1!$E$2:$F$12,2,FALSE),"")</f>
        <v/>
      </c>
      <c r="I92" s="8" t="str">
        <f>IFERROR(VLOOKUP(B92,Sheet1!$E$2:$G$12,3,FALSE),"")</f>
        <v/>
      </c>
      <c r="J92" s="8" t="str">
        <f t="shared" si="4"/>
        <v>Not Complied</v>
      </c>
    </row>
    <row r="93" spans="1:10" x14ac:dyDescent="0.3">
      <c r="A93" s="27"/>
      <c r="B93" s="27"/>
      <c r="C93" s="28">
        <v>0</v>
      </c>
      <c r="D93" s="8" t="str">
        <f>IFERROR(VLOOKUP(B93,Sheet1!$E$2:$H$12,4,FALSE),"")</f>
        <v/>
      </c>
      <c r="E93" s="28">
        <v>0</v>
      </c>
      <c r="F93" s="9">
        <f t="shared" si="3"/>
        <v>0</v>
      </c>
      <c r="G93" s="8" t="str">
        <f>IFERROR(VLOOKUP(B93,Sheet1!$E$2:$G$12,3,FALSE),"")</f>
        <v/>
      </c>
      <c r="H93" s="8" t="str">
        <f>IFERROR(VLOOKUP(B93,Sheet1!$E$2:$F$12,2,FALSE),"")</f>
        <v/>
      </c>
      <c r="I93" s="8" t="str">
        <f>IFERROR(VLOOKUP(B93,Sheet1!$E$2:$G$12,3,FALSE),"")</f>
        <v/>
      </c>
      <c r="J93" s="8" t="str">
        <f t="shared" si="4"/>
        <v>Not Complied</v>
      </c>
    </row>
    <row r="94" spans="1:10" x14ac:dyDescent="0.3">
      <c r="A94" s="27"/>
      <c r="B94" s="27"/>
      <c r="C94" s="28">
        <v>0</v>
      </c>
      <c r="D94" s="8" t="str">
        <f>IFERROR(VLOOKUP(B94,Sheet1!$E$2:$H$12,4,FALSE),"")</f>
        <v/>
      </c>
      <c r="E94" s="28">
        <v>0</v>
      </c>
      <c r="F94" s="9">
        <f t="shared" si="3"/>
        <v>0</v>
      </c>
      <c r="G94" s="8" t="str">
        <f>IFERROR(VLOOKUP(B94,Sheet1!$E$2:$G$12,3,FALSE),"")</f>
        <v/>
      </c>
      <c r="H94" s="8" t="str">
        <f>IFERROR(VLOOKUP(B94,Sheet1!$E$2:$F$12,2,FALSE),"")</f>
        <v/>
      </c>
      <c r="I94" s="8" t="str">
        <f>IFERROR(VLOOKUP(B94,Sheet1!$E$2:$G$12,3,FALSE),"")</f>
        <v/>
      </c>
      <c r="J94" s="8" t="str">
        <f t="shared" si="4"/>
        <v>Not Complied</v>
      </c>
    </row>
    <row r="95" spans="1:10" x14ac:dyDescent="0.3">
      <c r="A95" s="27"/>
      <c r="B95" s="27"/>
      <c r="C95" s="28">
        <v>0</v>
      </c>
      <c r="D95" s="8" t="str">
        <f>IFERROR(VLOOKUP(B95,Sheet1!$E$2:$H$12,4,FALSE),"")</f>
        <v/>
      </c>
      <c r="E95" s="28">
        <v>0</v>
      </c>
      <c r="F95" s="9">
        <f t="shared" si="3"/>
        <v>0</v>
      </c>
      <c r="G95" s="8" t="str">
        <f>IFERROR(VLOOKUP(B95,Sheet1!$E$2:$G$12,3,FALSE),"")</f>
        <v/>
      </c>
      <c r="H95" s="8" t="str">
        <f>IFERROR(VLOOKUP(B95,Sheet1!$E$2:$F$12,2,FALSE),"")</f>
        <v/>
      </c>
      <c r="I95" s="8" t="str">
        <f>IFERROR(VLOOKUP(B95,Sheet1!$E$2:$G$12,3,FALSE),"")</f>
        <v/>
      </c>
      <c r="J95" s="8" t="str">
        <f t="shared" si="4"/>
        <v>Not Complied</v>
      </c>
    </row>
    <row r="96" spans="1:10" x14ac:dyDescent="0.3">
      <c r="A96" s="27"/>
      <c r="B96" s="27"/>
      <c r="C96" s="28">
        <v>0</v>
      </c>
      <c r="D96" s="8" t="str">
        <f>IFERROR(VLOOKUP(B96,Sheet1!$E$2:$H$12,4,FALSE),"")</f>
        <v/>
      </c>
      <c r="E96" s="28">
        <v>0</v>
      </c>
      <c r="F96" s="9">
        <f t="shared" si="3"/>
        <v>0</v>
      </c>
      <c r="G96" s="8" t="str">
        <f>IFERROR(VLOOKUP(B96,Sheet1!$E$2:$G$12,3,FALSE),"")</f>
        <v/>
      </c>
      <c r="H96" s="8" t="str">
        <f>IFERROR(VLOOKUP(B96,Sheet1!$E$2:$F$12,2,FALSE),"")</f>
        <v/>
      </c>
      <c r="I96" s="8" t="str">
        <f>IFERROR(VLOOKUP(B96,Sheet1!$E$2:$G$12,3,FALSE),"")</f>
        <v/>
      </c>
      <c r="J96" s="8" t="str">
        <f t="shared" si="4"/>
        <v>Not Complied</v>
      </c>
    </row>
    <row r="97" spans="1:10" x14ac:dyDescent="0.3">
      <c r="A97" s="27"/>
      <c r="B97" s="27"/>
      <c r="C97" s="28">
        <v>0</v>
      </c>
      <c r="D97" s="8" t="str">
        <f>IFERROR(VLOOKUP(B97,Sheet1!$E$2:$H$12,4,FALSE),"")</f>
        <v/>
      </c>
      <c r="E97" s="28">
        <v>0</v>
      </c>
      <c r="F97" s="9">
        <f t="shared" si="3"/>
        <v>0</v>
      </c>
      <c r="G97" s="8" t="str">
        <f>IFERROR(VLOOKUP(B97,Sheet1!$E$2:$G$12,3,FALSE),"")</f>
        <v/>
      </c>
      <c r="H97" s="8" t="str">
        <f>IFERROR(VLOOKUP(B97,Sheet1!$E$2:$F$12,2,FALSE),"")</f>
        <v/>
      </c>
      <c r="I97" s="8" t="str">
        <f>IFERROR(VLOOKUP(B97,Sheet1!$E$2:$G$12,3,FALSE),"")</f>
        <v/>
      </c>
      <c r="J97" s="8" t="str">
        <f t="shared" si="4"/>
        <v>Not Complied</v>
      </c>
    </row>
    <row r="98" spans="1:10" x14ac:dyDescent="0.3">
      <c r="A98" s="27"/>
      <c r="B98" s="27"/>
      <c r="C98" s="28">
        <v>0</v>
      </c>
      <c r="D98" s="8" t="str">
        <f>IFERROR(VLOOKUP(B98,Sheet1!$E$2:$H$12,4,FALSE),"")</f>
        <v/>
      </c>
      <c r="E98" s="28">
        <v>0</v>
      </c>
      <c r="F98" s="9">
        <f t="shared" si="3"/>
        <v>0</v>
      </c>
      <c r="G98" s="8" t="str">
        <f>IFERROR(VLOOKUP(B98,Sheet1!$E$2:$G$12,3,FALSE),"")</f>
        <v/>
      </c>
      <c r="H98" s="8" t="str">
        <f>IFERROR(VLOOKUP(B98,Sheet1!$E$2:$F$12,2,FALSE),"")</f>
        <v/>
      </c>
      <c r="I98" s="8" t="str">
        <f>IFERROR(VLOOKUP(B98,Sheet1!$E$2:$G$12,3,FALSE),"")</f>
        <v/>
      </c>
      <c r="J98" s="8" t="str">
        <f t="shared" si="4"/>
        <v>Not Complied</v>
      </c>
    </row>
    <row r="99" spans="1:10" x14ac:dyDescent="0.3">
      <c r="A99" s="27"/>
      <c r="B99" s="27"/>
      <c r="C99" s="28">
        <v>0</v>
      </c>
      <c r="D99" s="8" t="str">
        <f>IFERROR(VLOOKUP(B99,Sheet1!$E$2:$H$12,4,FALSE),"")</f>
        <v/>
      </c>
      <c r="E99" s="28">
        <v>0</v>
      </c>
      <c r="F99" s="9">
        <f t="shared" si="3"/>
        <v>0</v>
      </c>
      <c r="G99" s="8" t="str">
        <f>IFERROR(VLOOKUP(B99,Sheet1!$E$2:$G$12,3,FALSE),"")</f>
        <v/>
      </c>
      <c r="H99" s="8" t="str">
        <f>IFERROR(VLOOKUP(B99,Sheet1!$E$2:$F$12,2,FALSE),"")</f>
        <v/>
      </c>
      <c r="I99" s="8" t="str">
        <f>IFERROR(VLOOKUP(B99,Sheet1!$E$2:$G$12,3,FALSE),"")</f>
        <v/>
      </c>
      <c r="J99" s="8" t="str">
        <f t="shared" si="4"/>
        <v>Not Complied</v>
      </c>
    </row>
    <row r="100" spans="1:10" x14ac:dyDescent="0.3">
      <c r="A100" s="27"/>
      <c r="B100" s="27"/>
      <c r="C100" s="28">
        <v>0</v>
      </c>
      <c r="D100" s="8" t="str">
        <f>IFERROR(VLOOKUP(B100,Sheet1!$E$2:$H$12,4,FALSE),"")</f>
        <v/>
      </c>
      <c r="E100" s="28">
        <v>0</v>
      </c>
      <c r="F100" s="9">
        <f t="shared" si="3"/>
        <v>0</v>
      </c>
      <c r="G100" s="8" t="str">
        <f>IFERROR(VLOOKUP(B100,Sheet1!$E$2:$G$12,3,FALSE),"")</f>
        <v/>
      </c>
      <c r="H100" s="8" t="str">
        <f>IFERROR(VLOOKUP(B100,Sheet1!$E$2:$F$12,2,FALSE),"")</f>
        <v/>
      </c>
      <c r="I100" s="8" t="str">
        <f>IFERROR(VLOOKUP(B100,Sheet1!$E$2:$G$12,3,FALSE),"")</f>
        <v/>
      </c>
      <c r="J100" s="8" t="str">
        <f t="shared" si="4"/>
        <v>Not Complied</v>
      </c>
    </row>
    <row r="101" spans="1:10" x14ac:dyDescent="0.3">
      <c r="A101" s="27"/>
      <c r="B101" s="27"/>
      <c r="C101" s="28">
        <v>0</v>
      </c>
      <c r="D101" s="8" t="str">
        <f>IFERROR(VLOOKUP(B101,Sheet1!$E$2:$H$12,4,FALSE),"")</f>
        <v/>
      </c>
      <c r="E101" s="28">
        <v>0</v>
      </c>
      <c r="F101" s="9">
        <f t="shared" si="3"/>
        <v>0</v>
      </c>
      <c r="G101" s="8" t="str">
        <f>IFERROR(VLOOKUP(B101,Sheet1!$E$2:$G$12,3,FALSE),"")</f>
        <v/>
      </c>
      <c r="H101" s="8" t="str">
        <f>IFERROR(VLOOKUP(B101,Sheet1!$E$2:$F$12,2,FALSE),"")</f>
        <v/>
      </c>
      <c r="I101" s="8" t="str">
        <f>IFERROR(VLOOKUP(B101,Sheet1!$E$2:$G$12,3,FALSE),"")</f>
        <v/>
      </c>
      <c r="J101" s="8" t="str">
        <f t="shared" si="4"/>
        <v>Not Complied</v>
      </c>
    </row>
    <row r="102" spans="1:10" x14ac:dyDescent="0.3">
      <c r="A102" s="27"/>
      <c r="B102" s="27"/>
      <c r="C102" s="28">
        <v>0</v>
      </c>
      <c r="D102" s="8" t="str">
        <f>IFERROR(VLOOKUP(B102,Sheet1!$E$2:$H$12,4,FALSE),"")</f>
        <v/>
      </c>
      <c r="E102" s="28">
        <v>0</v>
      </c>
      <c r="F102" s="9">
        <f t="shared" si="3"/>
        <v>0</v>
      </c>
      <c r="G102" s="8" t="str">
        <f>IFERROR(VLOOKUP(B102,Sheet1!$E$2:$G$12,3,FALSE),"")</f>
        <v/>
      </c>
      <c r="H102" s="8" t="str">
        <f>IFERROR(VLOOKUP(B102,Sheet1!$E$2:$F$12,2,FALSE),"")</f>
        <v/>
      </c>
      <c r="I102" s="8" t="str">
        <f>IFERROR(VLOOKUP(B102,Sheet1!$E$2:$G$12,3,FALSE),"")</f>
        <v/>
      </c>
      <c r="J102" s="8" t="str">
        <f t="shared" si="4"/>
        <v>Not Complied</v>
      </c>
    </row>
    <row r="103" spans="1:10" x14ac:dyDescent="0.3">
      <c r="A103" s="27"/>
      <c r="B103" s="27"/>
      <c r="C103" s="28">
        <v>0</v>
      </c>
      <c r="D103" s="8" t="str">
        <f>IFERROR(VLOOKUP(B103,Sheet1!$E$2:$H$12,4,FALSE),"")</f>
        <v/>
      </c>
      <c r="E103" s="28">
        <v>0</v>
      </c>
      <c r="F103" s="9">
        <f t="shared" si="3"/>
        <v>0</v>
      </c>
      <c r="G103" s="8" t="str">
        <f>IFERROR(VLOOKUP(B103,Sheet1!$E$2:$G$12,3,FALSE),"")</f>
        <v/>
      </c>
      <c r="H103" s="8" t="str">
        <f>IFERROR(VLOOKUP(B103,Sheet1!$E$2:$F$12,2,FALSE),"")</f>
        <v/>
      </c>
      <c r="I103" s="8" t="str">
        <f>IFERROR(VLOOKUP(B103,Sheet1!$E$2:$G$12,3,FALSE),"")</f>
        <v/>
      </c>
      <c r="J103" s="8" t="str">
        <f t="shared" si="4"/>
        <v>Not Complied</v>
      </c>
    </row>
    <row r="104" spans="1:10" x14ac:dyDescent="0.3">
      <c r="A104" s="27"/>
      <c r="B104" s="27"/>
      <c r="C104" s="28">
        <v>0</v>
      </c>
      <c r="D104" s="8" t="str">
        <f>IFERROR(VLOOKUP(B104,Sheet1!$E$2:$H$12,4,FALSE),"")</f>
        <v/>
      </c>
      <c r="E104" s="28">
        <v>0</v>
      </c>
      <c r="F104" s="9">
        <f t="shared" si="3"/>
        <v>0</v>
      </c>
      <c r="G104" s="8" t="str">
        <f>IFERROR(VLOOKUP(B104,Sheet1!$E$2:$G$12,3,FALSE),"")</f>
        <v/>
      </c>
      <c r="H104" s="8" t="str">
        <f>IFERROR(VLOOKUP(B104,Sheet1!$E$2:$F$12,2,FALSE),"")</f>
        <v/>
      </c>
      <c r="I104" s="8" t="str">
        <f>IFERROR(VLOOKUP(B104,Sheet1!$E$2:$G$12,3,FALSE),"")</f>
        <v/>
      </c>
      <c r="J104" s="8" t="str">
        <f t="shared" si="4"/>
        <v>Not Complied</v>
      </c>
    </row>
    <row r="105" spans="1:10" x14ac:dyDescent="0.3">
      <c r="A105" s="27"/>
      <c r="B105" s="27"/>
      <c r="C105" s="28">
        <v>0</v>
      </c>
      <c r="D105" s="8" t="str">
        <f>IFERROR(VLOOKUP(B105,Sheet1!$E$2:$H$12,4,FALSE),"")</f>
        <v/>
      </c>
      <c r="E105" s="28">
        <v>0</v>
      </c>
      <c r="F105" s="9">
        <f t="shared" si="3"/>
        <v>0</v>
      </c>
      <c r="G105" s="8" t="str">
        <f>IFERROR(VLOOKUP(B105,Sheet1!$E$2:$G$12,3,FALSE),"")</f>
        <v/>
      </c>
      <c r="H105" s="8" t="str">
        <f>IFERROR(VLOOKUP(B105,Sheet1!$E$2:$F$12,2,FALSE),"")</f>
        <v/>
      </c>
      <c r="I105" s="8" t="str">
        <f>IFERROR(VLOOKUP(B105,Sheet1!$E$2:$G$12,3,FALSE),"")</f>
        <v/>
      </c>
      <c r="J105" s="8" t="str">
        <f t="shared" si="4"/>
        <v>Not Complied</v>
      </c>
    </row>
    <row r="106" spans="1:10" x14ac:dyDescent="0.3">
      <c r="A106" s="27"/>
      <c r="B106" s="27"/>
      <c r="C106" s="28">
        <v>0</v>
      </c>
      <c r="D106" s="8" t="str">
        <f>IFERROR(VLOOKUP(B106,Sheet1!$E$2:$H$12,4,FALSE),"")</f>
        <v/>
      </c>
      <c r="E106" s="28">
        <v>0</v>
      </c>
      <c r="F106" s="9">
        <f t="shared" si="3"/>
        <v>0</v>
      </c>
      <c r="G106" s="8" t="str">
        <f>IFERROR(VLOOKUP(B106,Sheet1!$E$2:$G$12,3,FALSE),"")</f>
        <v/>
      </c>
      <c r="H106" s="8" t="str">
        <f>IFERROR(VLOOKUP(B106,Sheet1!$E$2:$F$12,2,FALSE),"")</f>
        <v/>
      </c>
      <c r="I106" s="8" t="str">
        <f>IFERROR(VLOOKUP(B106,Sheet1!$E$2:$G$12,3,FALSE),"")</f>
        <v/>
      </c>
      <c r="J106" s="8" t="str">
        <f t="shared" si="4"/>
        <v>Not Complied</v>
      </c>
    </row>
    <row r="107" spans="1:10" x14ac:dyDescent="0.3">
      <c r="A107" s="27"/>
      <c r="B107" s="27"/>
      <c r="C107" s="28">
        <v>0</v>
      </c>
      <c r="D107" s="8" t="str">
        <f>IFERROR(VLOOKUP(B107,Sheet1!$E$2:$H$12,4,FALSE),"")</f>
        <v/>
      </c>
      <c r="E107" s="28">
        <v>0</v>
      </c>
      <c r="F107" s="9">
        <f t="shared" si="3"/>
        <v>0</v>
      </c>
      <c r="G107" s="8" t="str">
        <f>IFERROR(VLOOKUP(B107,Sheet1!$E$2:$G$12,3,FALSE),"")</f>
        <v/>
      </c>
      <c r="H107" s="8" t="str">
        <f>IFERROR(VLOOKUP(B107,Sheet1!$E$2:$F$12,2,FALSE),"")</f>
        <v/>
      </c>
      <c r="I107" s="8" t="str">
        <f>IFERROR(VLOOKUP(B107,Sheet1!$E$2:$G$12,3,FALSE),"")</f>
        <v/>
      </c>
      <c r="J107" s="8" t="str">
        <f t="shared" si="4"/>
        <v>Not Complied</v>
      </c>
    </row>
    <row r="108" spans="1:10" x14ac:dyDescent="0.3">
      <c r="A108" s="27"/>
      <c r="B108" s="27"/>
      <c r="C108" s="28">
        <v>0</v>
      </c>
      <c r="D108" s="8" t="str">
        <f>IFERROR(VLOOKUP(B108,Sheet1!$E$2:$H$12,4,FALSE),"")</f>
        <v/>
      </c>
      <c r="E108" s="28">
        <v>0</v>
      </c>
      <c r="F108" s="9">
        <f t="shared" si="3"/>
        <v>0</v>
      </c>
      <c r="G108" s="8" t="str">
        <f>IFERROR(VLOOKUP(B108,Sheet1!$E$2:$G$12,3,FALSE),"")</f>
        <v/>
      </c>
      <c r="H108" s="8" t="str">
        <f>IFERROR(VLOOKUP(B108,Sheet1!$E$2:$F$12,2,FALSE),"")</f>
        <v/>
      </c>
      <c r="I108" s="8" t="str">
        <f>IFERROR(VLOOKUP(B108,Sheet1!$E$2:$G$12,3,FALSE),"")</f>
        <v/>
      </c>
      <c r="J108" s="8" t="str">
        <f t="shared" si="4"/>
        <v>Not Complied</v>
      </c>
    </row>
    <row r="109" spans="1:10" x14ac:dyDescent="0.3">
      <c r="A109" s="27"/>
      <c r="B109" s="27"/>
      <c r="C109" s="28">
        <v>0</v>
      </c>
      <c r="D109" s="8" t="str">
        <f>IFERROR(VLOOKUP(B109,Sheet1!$E$2:$H$12,4,FALSE),"")</f>
        <v/>
      </c>
      <c r="E109" s="28">
        <v>0</v>
      </c>
      <c r="F109" s="9">
        <f t="shared" si="3"/>
        <v>0</v>
      </c>
      <c r="G109" s="8" t="str">
        <f>IFERROR(VLOOKUP(B109,Sheet1!$E$2:$G$12,3,FALSE),"")</f>
        <v/>
      </c>
      <c r="H109" s="8" t="str">
        <f>IFERROR(VLOOKUP(B109,Sheet1!$E$2:$F$12,2,FALSE),"")</f>
        <v/>
      </c>
      <c r="I109" s="8" t="str">
        <f>IFERROR(VLOOKUP(B109,Sheet1!$E$2:$G$12,3,FALSE),"")</f>
        <v/>
      </c>
      <c r="J109" s="8" t="str">
        <f t="shared" si="4"/>
        <v>Not Complied</v>
      </c>
    </row>
    <row r="110" spans="1:10" x14ac:dyDescent="0.3">
      <c r="A110" s="27"/>
      <c r="B110" s="27"/>
      <c r="C110" s="28">
        <v>0</v>
      </c>
      <c r="D110" s="8" t="str">
        <f>IFERROR(VLOOKUP(B110,Sheet1!$E$2:$H$12,4,FALSE),"")</f>
        <v/>
      </c>
      <c r="E110" s="28">
        <v>0</v>
      </c>
      <c r="F110" s="9">
        <f t="shared" si="3"/>
        <v>0</v>
      </c>
      <c r="G110" s="8" t="str">
        <f>IFERROR(VLOOKUP(B110,Sheet1!$E$2:$G$12,3,FALSE),"")</f>
        <v/>
      </c>
      <c r="H110" s="8" t="str">
        <f>IFERROR(VLOOKUP(B110,Sheet1!$E$2:$F$12,2,FALSE),"")</f>
        <v/>
      </c>
      <c r="I110" s="8" t="str">
        <f>IFERROR(VLOOKUP(B110,Sheet1!$E$2:$G$12,3,FALSE),"")</f>
        <v/>
      </c>
      <c r="J110" s="8" t="str">
        <f t="shared" si="4"/>
        <v>Not Complied</v>
      </c>
    </row>
    <row r="111" spans="1:10" x14ac:dyDescent="0.3">
      <c r="A111" s="27"/>
      <c r="B111" s="27"/>
      <c r="C111" s="28">
        <v>0</v>
      </c>
      <c r="D111" s="8" t="str">
        <f>IFERROR(VLOOKUP(B111,Sheet1!$E$2:$H$12,4,FALSE),"")</f>
        <v/>
      </c>
      <c r="E111" s="28">
        <v>0</v>
      </c>
      <c r="F111" s="9">
        <f t="shared" si="3"/>
        <v>0</v>
      </c>
      <c r="G111" s="8" t="str">
        <f>IFERROR(VLOOKUP(B111,Sheet1!$E$2:$G$12,3,FALSE),"")</f>
        <v/>
      </c>
      <c r="H111" s="8" t="str">
        <f>IFERROR(VLOOKUP(B111,Sheet1!$E$2:$F$12,2,FALSE),"")</f>
        <v/>
      </c>
      <c r="I111" s="8" t="str">
        <f>IFERROR(VLOOKUP(B111,Sheet1!$E$2:$G$12,3,FALSE),"")</f>
        <v/>
      </c>
      <c r="J111" s="8" t="str">
        <f t="shared" si="4"/>
        <v>Not Complied</v>
      </c>
    </row>
    <row r="112" spans="1:10" x14ac:dyDescent="0.3">
      <c r="A112" s="27"/>
      <c r="B112" s="27"/>
      <c r="C112" s="28">
        <v>0</v>
      </c>
      <c r="D112" s="8" t="str">
        <f>IFERROR(VLOOKUP(B112,Sheet1!$E$2:$H$12,4,FALSE),"")</f>
        <v/>
      </c>
      <c r="E112" s="28">
        <v>0</v>
      </c>
      <c r="F112" s="9">
        <f t="shared" si="3"/>
        <v>0</v>
      </c>
      <c r="G112" s="8" t="str">
        <f>IFERROR(VLOOKUP(B112,Sheet1!$E$2:$G$12,3,FALSE),"")</f>
        <v/>
      </c>
      <c r="H112" s="8" t="str">
        <f>IFERROR(VLOOKUP(B112,Sheet1!$E$2:$F$12,2,FALSE),"")</f>
        <v/>
      </c>
      <c r="I112" s="8" t="str">
        <f>IFERROR(VLOOKUP(B112,Sheet1!$E$2:$G$12,3,FALSE),"")</f>
        <v/>
      </c>
      <c r="J112" s="8" t="str">
        <f t="shared" si="4"/>
        <v>Not Complied</v>
      </c>
    </row>
    <row r="113" spans="1:10" x14ac:dyDescent="0.3">
      <c r="A113" s="27"/>
      <c r="B113" s="27"/>
      <c r="C113" s="28">
        <v>0</v>
      </c>
      <c r="D113" s="8" t="str">
        <f>IFERROR(VLOOKUP(B113,Sheet1!$E$2:$H$12,4,FALSE),"")</f>
        <v/>
      </c>
      <c r="E113" s="28">
        <v>0</v>
      </c>
      <c r="F113" s="9">
        <f t="shared" si="3"/>
        <v>0</v>
      </c>
      <c r="G113" s="8" t="str">
        <f>IFERROR(VLOOKUP(B113,Sheet1!$E$2:$G$12,3,FALSE),"")</f>
        <v/>
      </c>
      <c r="H113" s="8" t="str">
        <f>IFERROR(VLOOKUP(B113,Sheet1!$E$2:$F$12,2,FALSE),"")</f>
        <v/>
      </c>
      <c r="I113" s="8" t="str">
        <f>IFERROR(VLOOKUP(B113,Sheet1!$E$2:$G$12,3,FALSE),"")</f>
        <v/>
      </c>
      <c r="J113" s="8" t="str">
        <f t="shared" si="4"/>
        <v>Not Complied</v>
      </c>
    </row>
    <row r="114" spans="1:10" x14ac:dyDescent="0.3">
      <c r="A114" s="27"/>
      <c r="B114" s="27"/>
      <c r="C114" s="28">
        <v>0</v>
      </c>
      <c r="D114" s="8" t="str">
        <f>IFERROR(VLOOKUP(B114,Sheet1!$E$2:$H$12,4,FALSE),"")</f>
        <v/>
      </c>
      <c r="E114" s="28">
        <v>0</v>
      </c>
      <c r="F114" s="9">
        <f t="shared" si="3"/>
        <v>0</v>
      </c>
      <c r="G114" s="8" t="str">
        <f>IFERROR(VLOOKUP(B114,Sheet1!$E$2:$G$12,3,FALSE),"")</f>
        <v/>
      </c>
      <c r="H114" s="8" t="str">
        <f>IFERROR(VLOOKUP(B114,Sheet1!$E$2:$F$12,2,FALSE),"")</f>
        <v/>
      </c>
      <c r="I114" s="8" t="str">
        <f>IFERROR(VLOOKUP(B114,Sheet1!$E$2:$G$12,3,FALSE),"")</f>
        <v/>
      </c>
      <c r="J114" s="8" t="str">
        <f t="shared" si="4"/>
        <v>Not Complied</v>
      </c>
    </row>
    <row r="115" spans="1:10" x14ac:dyDescent="0.3">
      <c r="A115" s="27"/>
      <c r="B115" s="27"/>
      <c r="C115" s="28">
        <v>0</v>
      </c>
      <c r="D115" s="8" t="str">
        <f>IFERROR(VLOOKUP(B115,Sheet1!$E$2:$H$12,4,FALSE),"")</f>
        <v/>
      </c>
      <c r="E115" s="28">
        <v>0</v>
      </c>
      <c r="F115" s="9">
        <f t="shared" si="3"/>
        <v>0</v>
      </c>
      <c r="G115" s="8" t="str">
        <f>IFERROR(VLOOKUP(B115,Sheet1!$E$2:$G$12,3,FALSE),"")</f>
        <v/>
      </c>
      <c r="H115" s="8" t="str">
        <f>IFERROR(VLOOKUP(B115,Sheet1!$E$2:$F$12,2,FALSE),"")</f>
        <v/>
      </c>
      <c r="I115" s="8" t="str">
        <f>IFERROR(VLOOKUP(B115,Sheet1!$E$2:$G$12,3,FALSE),"")</f>
        <v/>
      </c>
      <c r="J115" s="8" t="str">
        <f t="shared" si="4"/>
        <v>Not Complied</v>
      </c>
    </row>
    <row r="116" spans="1:10" x14ac:dyDescent="0.3">
      <c r="A116" s="27"/>
      <c r="B116" s="27"/>
      <c r="C116" s="28">
        <v>0</v>
      </c>
      <c r="D116" s="8" t="str">
        <f>IFERROR(VLOOKUP(B116,Sheet1!$E$2:$H$12,4,FALSE),"")</f>
        <v/>
      </c>
      <c r="E116" s="28">
        <v>0</v>
      </c>
      <c r="F116" s="9">
        <f t="shared" si="3"/>
        <v>0</v>
      </c>
      <c r="G116" s="8" t="str">
        <f>IFERROR(VLOOKUP(B116,Sheet1!$E$2:$G$12,3,FALSE),"")</f>
        <v/>
      </c>
      <c r="H116" s="8" t="str">
        <f>IFERROR(VLOOKUP(B116,Sheet1!$E$2:$F$12,2,FALSE),"")</f>
        <v/>
      </c>
      <c r="I116" s="8" t="str">
        <f>IFERROR(VLOOKUP(B116,Sheet1!$E$2:$G$12,3,FALSE),"")</f>
        <v/>
      </c>
      <c r="J116" s="8" t="str">
        <f t="shared" si="4"/>
        <v>Not Complied</v>
      </c>
    </row>
  </sheetData>
  <mergeCells count="8">
    <mergeCell ref="C2:D2"/>
    <mergeCell ref="F2:G2"/>
    <mergeCell ref="H16:I16"/>
    <mergeCell ref="F16:G16"/>
    <mergeCell ref="C16:D16"/>
    <mergeCell ref="H15:I15"/>
    <mergeCell ref="F15:G15"/>
    <mergeCell ref="C15:D15"/>
  </mergeCells>
  <dataValidations count="1">
    <dataValidation type="list" allowBlank="1" showInputMessage="1" showErrorMessage="1" sqref="B17:B116">
      <formula1>Use</formula1>
    </dataValidation>
  </dataValidations>
  <hyperlinks>
    <hyperlink ref="B14" location="Electrical!A1" display="Return to Electrical GB Checklist"/>
  </hyperlinks>
  <pageMargins left="0.7" right="0.7" top="0.75" bottom="0.75" header="0.3" footer="0.3"/>
  <pageSetup orientation="portrait"/>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
  <sheetViews>
    <sheetView workbookViewId="0">
      <selection activeCell="J11" sqref="J11"/>
    </sheetView>
  </sheetViews>
  <sheetFormatPr defaultColWidth="8.77734375" defaultRowHeight="14.4" x14ac:dyDescent="0.3"/>
  <cols>
    <col min="2" max="2" width="15.6640625" customWidth="1"/>
    <col min="3" max="3" width="12" customWidth="1"/>
    <col min="4" max="4" width="13.6640625" customWidth="1"/>
    <col min="5" max="5" width="22" bestFit="1" customWidth="1"/>
  </cols>
  <sheetData>
    <row r="1" spans="1:8" x14ac:dyDescent="0.3">
      <c r="A1" s="6" t="s">
        <v>61</v>
      </c>
      <c r="B1" s="6" t="s">
        <v>62</v>
      </c>
      <c r="C1" s="6" t="s">
        <v>63</v>
      </c>
      <c r="D1" s="6" t="s">
        <v>64</v>
      </c>
      <c r="E1" s="6" t="s">
        <v>80</v>
      </c>
      <c r="F1" s="6" t="s">
        <v>96</v>
      </c>
      <c r="G1" s="6" t="s">
        <v>104</v>
      </c>
    </row>
    <row r="2" spans="1:8" x14ac:dyDescent="0.3">
      <c r="A2" s="1" t="s">
        <v>61</v>
      </c>
      <c r="B2" s="1" t="s">
        <v>62</v>
      </c>
      <c r="C2" s="1" t="s">
        <v>65</v>
      </c>
      <c r="D2" s="1" t="s">
        <v>64</v>
      </c>
      <c r="E2" s="1" t="s">
        <v>81</v>
      </c>
      <c r="F2">
        <v>10.8</v>
      </c>
      <c r="G2" s="1" t="s">
        <v>59</v>
      </c>
      <c r="H2" s="1" t="s">
        <v>97</v>
      </c>
    </row>
    <row r="3" spans="1:8" x14ac:dyDescent="0.3">
      <c r="A3" s="1" t="s">
        <v>66</v>
      </c>
      <c r="B3" s="1" t="s">
        <v>67</v>
      </c>
      <c r="C3" s="1" t="s">
        <v>68</v>
      </c>
      <c r="D3" s="1" t="s">
        <v>69</v>
      </c>
      <c r="E3" s="1" t="s">
        <v>82</v>
      </c>
      <c r="F3">
        <v>10.8</v>
      </c>
      <c r="G3" s="1" t="s">
        <v>59</v>
      </c>
      <c r="H3" s="1" t="s">
        <v>97</v>
      </c>
    </row>
    <row r="4" spans="1:8" x14ac:dyDescent="0.3">
      <c r="A4" s="1" t="s">
        <v>70</v>
      </c>
      <c r="B4" s="1" t="s">
        <v>71</v>
      </c>
      <c r="C4" s="1"/>
      <c r="E4" t="s">
        <v>83</v>
      </c>
      <c r="F4">
        <v>12.9</v>
      </c>
      <c r="G4" s="1" t="s">
        <v>59</v>
      </c>
      <c r="H4" t="s">
        <v>97</v>
      </c>
    </row>
    <row r="5" spans="1:8" x14ac:dyDescent="0.3">
      <c r="E5" t="s">
        <v>84</v>
      </c>
      <c r="F5">
        <v>12.9</v>
      </c>
      <c r="G5" s="1" t="s">
        <v>59</v>
      </c>
      <c r="H5" t="s">
        <v>97</v>
      </c>
    </row>
    <row r="6" spans="1:8" x14ac:dyDescent="0.3">
      <c r="E6" t="s">
        <v>85</v>
      </c>
      <c r="F6">
        <v>10.8</v>
      </c>
      <c r="G6" s="1" t="s">
        <v>59</v>
      </c>
      <c r="H6" t="s">
        <v>97</v>
      </c>
    </row>
    <row r="7" spans="1:8" x14ac:dyDescent="0.3">
      <c r="E7" t="s">
        <v>86</v>
      </c>
      <c r="F7">
        <v>16.100000000000001</v>
      </c>
      <c r="G7" s="1" t="s">
        <v>59</v>
      </c>
      <c r="H7" t="s">
        <v>97</v>
      </c>
    </row>
    <row r="8" spans="1:8" x14ac:dyDescent="0.3">
      <c r="E8" t="s">
        <v>42</v>
      </c>
      <c r="F8">
        <v>3.2</v>
      </c>
      <c r="G8" s="1" t="s">
        <v>59</v>
      </c>
      <c r="H8" t="s">
        <v>97</v>
      </c>
    </row>
    <row r="9" spans="1:8" x14ac:dyDescent="0.3">
      <c r="E9" t="s">
        <v>87</v>
      </c>
      <c r="F9">
        <v>1.6</v>
      </c>
      <c r="G9" s="1" t="s">
        <v>59</v>
      </c>
      <c r="H9" t="s">
        <v>97</v>
      </c>
    </row>
    <row r="10" spans="1:8" x14ac:dyDescent="0.3">
      <c r="E10" t="s">
        <v>88</v>
      </c>
      <c r="F10">
        <v>2.15</v>
      </c>
      <c r="G10" s="1" t="s">
        <v>59</v>
      </c>
      <c r="H10" t="s">
        <v>97</v>
      </c>
    </row>
    <row r="11" spans="1:8" x14ac:dyDescent="0.3">
      <c r="E11" t="s">
        <v>92</v>
      </c>
      <c r="F11">
        <v>98.4</v>
      </c>
      <c r="G11" s="1" t="s">
        <v>94</v>
      </c>
      <c r="H11" t="s">
        <v>98</v>
      </c>
    </row>
    <row r="12" spans="1:8" x14ac:dyDescent="0.3">
      <c r="E12" t="s">
        <v>93</v>
      </c>
      <c r="F12">
        <v>65.599999999999994</v>
      </c>
      <c r="G12" s="1" t="s">
        <v>95</v>
      </c>
      <c r="H12" t="s">
        <v>99</v>
      </c>
    </row>
  </sheetData>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7</vt:i4>
      </vt:variant>
    </vt:vector>
  </HeadingPairs>
  <TitlesOfParts>
    <vt:vector size="10" baseType="lpstr">
      <vt:lpstr>Electrical</vt:lpstr>
      <vt:lpstr>LPD Calculator</vt:lpstr>
      <vt:lpstr>Sheet1</vt:lpstr>
      <vt:lpstr>Electrical!_Hlk74604120</vt:lpstr>
      <vt:lpstr>Electrical!_Hlk74695713</vt:lpstr>
      <vt:lpstr>Complied</vt:lpstr>
      <vt:lpstr>Provided</vt:lpstr>
      <vt:lpstr>Required</vt:lpstr>
      <vt:lpstr>Use</vt:lpstr>
      <vt:lpstr>YesNo</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melpunsalan</dc:creator>
  <cp:lastModifiedBy>Josephine M Tioseco</cp:lastModifiedBy>
  <cp:lastPrinted>2016-01-21T05:52:42Z</cp:lastPrinted>
  <dcterms:created xsi:type="dcterms:W3CDTF">2015-08-27T05:41:34Z</dcterms:created>
  <dcterms:modified xsi:type="dcterms:W3CDTF">2021-11-09T08:49:23Z</dcterms:modified>
</cp:coreProperties>
</file>