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ELL\Desktop\JBT\14 October 2020\temp_16 mar 2020\RPS\RPS Template\2024\"/>
    </mc:Choice>
  </mc:AlternateContent>
  <xr:revisionPtr revIDLastSave="0" documentId="13_ncr:1_{286A5175-87AE-4A09-8C2F-08B2C4FF6C7C}" xr6:coauthVersionLast="47" xr6:coauthVersionMax="47" xr10:uidLastSave="{00000000-0000-0000-0000-000000000000}"/>
  <workbookProtection workbookAlgorithmName="SHA-512" workbookHashValue="t84kU0qp9TOh21ozPBeqUqYoSR5rIgroEhTLy3RV+z+bbtJQM2lIOqPFXs5FhwaUepSLwSujPJ/dvdiZqNgpuQ==" workbookSaltValue="c2+C5klIF70x7iA9Z/flpg==" workbookSpinCount="100000" lockStructure="1"/>
  <bookViews>
    <workbookView xWindow="-108" yWindow="-108" windowWidth="23256" windowHeight="13176" activeTab="2" xr2:uid="{00000000-000D-0000-FFFF-FFFF00000000}"/>
  </bookViews>
  <sheets>
    <sheet name="General Instructions" sheetId="10" r:id="rId1"/>
    <sheet name="General Information" sheetId="13" r:id="rId2"/>
    <sheet name="Historical Data" sheetId="12" r:id="rId3"/>
    <sheet name="Monthly_Actual_Forecasted Data" sheetId="7" r:id="rId4"/>
    <sheet name="RPS Compliance Plan" sheetId="1" r:id="rId5"/>
    <sheet name="Chart_RPS Compliance Plan" sheetId="14" state="hidden" r:id="rId6"/>
    <sheet name="FIT_GEAP" sheetId="9" state="hidden" r:id="rId7"/>
    <sheet name="Supply Contract Details" sheetId="2" r:id="rId8"/>
    <sheet name="List" sheetId="8" state="hidden" r:id="rId9"/>
    <sheet name="RPS%" sheetId="3" state="hidden" r:id="rId10"/>
    <sheet name="Drop Down List" sheetId="4" state="hidden" r:id="rId11"/>
  </sheets>
  <definedNames>
    <definedName name="_xlnm._FilterDatabase" localSheetId="7" hidden="1">'Supply Contract Details'!$C$7:$AG$7</definedName>
    <definedName name="OLE_LINK1" localSheetId="5">'Chart_RPS Compliance Plan'!#REF!</definedName>
    <definedName name="OLE_LINK1" localSheetId="1">'General Information'!#REF!</definedName>
    <definedName name="OLE_LINK1" localSheetId="4">'RPS Compliance Plan'!#REF!</definedName>
    <definedName name="OLE_LINK2" localSheetId="5">'Chart_RPS Compliance Plan'!#REF!</definedName>
    <definedName name="OLE_LINK2" localSheetId="1">'General Information'!#REF!</definedName>
    <definedName name="OLE_LINK2" localSheetId="4">'RPS Compliance Plan'!#REF!</definedName>
    <definedName name="_xlnm.Print_Area" localSheetId="5">'Chart_RPS Compliance Plan'!$B$2:$P$13</definedName>
    <definedName name="_xlnm.Print_Area" localSheetId="6">FIT_GEAP!$B$3:$AC$107</definedName>
    <definedName name="_xlnm.Print_Area" localSheetId="1">'General Information'!$B$2:$N$27</definedName>
    <definedName name="_xlnm.Print_Area" localSheetId="0">'General Instructions'!$B$2:$AA$83</definedName>
    <definedName name="_xlnm.Print_Area" localSheetId="2">'Historical Data'!$B$2:$AA$30</definedName>
    <definedName name="_xlnm.Print_Area" localSheetId="3">'Monthly_Actual_Forecasted Data'!$B$2:$U$481</definedName>
    <definedName name="_xlnm.Print_Area" localSheetId="4">'RPS Compliance Plan'!$B$2:$P$67</definedName>
    <definedName name="_xlnm.Print_Area" localSheetId="9">'RPS%'!$B$2:$K$37</definedName>
    <definedName name="_xlnm.Print_Area" localSheetId="7">'Supply Contract Details'!$B$2:$AH$429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2" l="1"/>
  <c r="F11" i="2"/>
  <c r="G11" i="2"/>
  <c r="F13" i="2"/>
  <c r="G13" i="2"/>
  <c r="F15" i="2"/>
  <c r="G15" i="2"/>
  <c r="F17" i="2"/>
  <c r="G17" i="2"/>
  <c r="I11" i="2"/>
  <c r="I13" i="2"/>
  <c r="I15" i="2"/>
  <c r="I17" i="2"/>
  <c r="O4" i="14"/>
  <c r="N4" i="14"/>
  <c r="M4" i="14"/>
  <c r="L4" i="14"/>
  <c r="K4" i="14"/>
  <c r="J4" i="14"/>
  <c r="I4" i="14"/>
  <c r="H4" i="14"/>
  <c r="G4" i="14"/>
  <c r="F4" i="14"/>
  <c r="E4" i="14"/>
  <c r="D19" i="13"/>
  <c r="J19" i="1"/>
  <c r="D29" i="12" l="1"/>
  <c r="C29" i="12"/>
  <c r="D28" i="12"/>
  <c r="C28" i="12"/>
  <c r="D27" i="12"/>
  <c r="C27" i="12"/>
  <c r="D26" i="12"/>
  <c r="C26" i="12"/>
  <c r="D25" i="12"/>
  <c r="C25" i="12"/>
  <c r="D24" i="12"/>
  <c r="C24" i="12"/>
  <c r="D23" i="12"/>
  <c r="C23" i="12"/>
  <c r="D22" i="12"/>
  <c r="C22" i="12"/>
  <c r="D21" i="12"/>
  <c r="C21" i="12"/>
  <c r="D20" i="12"/>
  <c r="C20" i="12"/>
  <c r="D19" i="12"/>
  <c r="C19" i="12"/>
  <c r="D18" i="12"/>
  <c r="C18" i="12"/>
  <c r="D17" i="12"/>
  <c r="C17" i="12"/>
  <c r="D16" i="12"/>
  <c r="C16" i="12"/>
  <c r="D15" i="12"/>
  <c r="C15" i="12"/>
  <c r="D14" i="12"/>
  <c r="C14" i="12"/>
  <c r="D13" i="12"/>
  <c r="C13" i="12"/>
  <c r="D12" i="12"/>
  <c r="C12" i="12"/>
  <c r="D11" i="12"/>
  <c r="C11" i="12"/>
  <c r="D10" i="12"/>
  <c r="C10" i="12"/>
  <c r="D9" i="12"/>
  <c r="C9" i="12"/>
  <c r="D8" i="12"/>
  <c r="C8" i="12"/>
  <c r="D7" i="12"/>
  <c r="C7" i="12"/>
  <c r="O24" i="1" l="1"/>
  <c r="N24" i="1"/>
  <c r="M24" i="1"/>
  <c r="L24" i="1"/>
  <c r="K24" i="1"/>
  <c r="J24" i="1"/>
  <c r="I24" i="1"/>
  <c r="H24" i="1"/>
  <c r="G24" i="1"/>
  <c r="M19" i="1" l="1"/>
  <c r="L19" i="1"/>
  <c r="K19" i="1"/>
  <c r="I19" i="1"/>
  <c r="H19" i="1"/>
  <c r="G19" i="1"/>
  <c r="M18" i="1"/>
  <c r="L18" i="1"/>
  <c r="K18" i="1"/>
  <c r="J18" i="1"/>
  <c r="I18" i="1"/>
  <c r="H18" i="1"/>
  <c r="G18" i="1"/>
  <c r="O418" i="2"/>
  <c r="P418" i="2" s="1"/>
  <c r="Q418" i="2" s="1"/>
  <c r="R418" i="2" s="1"/>
  <c r="S418" i="2" s="1"/>
  <c r="T418" i="2" s="1"/>
  <c r="U418" i="2" s="1"/>
  <c r="V418" i="2" s="1"/>
  <c r="W418" i="2" s="1"/>
  <c r="X418" i="2" s="1"/>
  <c r="Y418" i="2" s="1"/>
  <c r="Z418" i="2" s="1"/>
  <c r="AA418" i="2" s="1"/>
  <c r="AB418" i="2" s="1"/>
  <c r="AC418" i="2" s="1"/>
  <c r="AD418" i="2" s="1"/>
  <c r="AE418" i="2" s="1"/>
  <c r="AF418" i="2" s="1"/>
  <c r="AG418" i="2" s="1"/>
  <c r="N418" i="2"/>
  <c r="N458" i="7"/>
  <c r="T448" i="7"/>
  <c r="T447" i="7"/>
  <c r="T446" i="7"/>
  <c r="T445" i="7"/>
  <c r="T444" i="7"/>
  <c r="T443" i="7"/>
  <c r="T442" i="7"/>
  <c r="T441" i="7"/>
  <c r="T440" i="7"/>
  <c r="T439" i="7"/>
  <c r="T438" i="7"/>
  <c r="T437" i="7"/>
  <c r="T436" i="7"/>
  <c r="T435" i="7"/>
  <c r="T434" i="7"/>
  <c r="T433" i="7"/>
  <c r="T432" i="7"/>
  <c r="T431" i="7"/>
  <c r="T430" i="7"/>
  <c r="T429" i="7"/>
  <c r="T428" i="7"/>
  <c r="T427" i="7"/>
  <c r="T426" i="7"/>
  <c r="T425" i="7"/>
  <c r="T424" i="7"/>
  <c r="T423" i="7"/>
  <c r="T422" i="7"/>
  <c r="T421" i="7"/>
  <c r="T420" i="7"/>
  <c r="T419" i="7"/>
  <c r="T418" i="7"/>
  <c r="T417" i="7"/>
  <c r="T416" i="7"/>
  <c r="T415" i="7"/>
  <c r="T414" i="7"/>
  <c r="T413" i="7"/>
  <c r="T412" i="7"/>
  <c r="T411" i="7"/>
  <c r="T410" i="7"/>
  <c r="T409" i="7"/>
  <c r="T408" i="7"/>
  <c r="T407" i="7"/>
  <c r="T406" i="7"/>
  <c r="T405" i="7"/>
  <c r="T404" i="7"/>
  <c r="T403" i="7"/>
  <c r="T402" i="7"/>
  <c r="T401" i="7"/>
  <c r="T400" i="7"/>
  <c r="T399" i="7"/>
  <c r="T398" i="7"/>
  <c r="T397" i="7"/>
  <c r="T396" i="7"/>
  <c r="T395" i="7"/>
  <c r="T394" i="7"/>
  <c r="T393" i="7"/>
  <c r="T392" i="7"/>
  <c r="T391" i="7"/>
  <c r="T390" i="7"/>
  <c r="T389" i="7"/>
  <c r="T388" i="7"/>
  <c r="T387" i="7"/>
  <c r="T386" i="7"/>
  <c r="T385" i="7"/>
  <c r="T384" i="7"/>
  <c r="T383" i="7"/>
  <c r="T382" i="7"/>
  <c r="T381" i="7"/>
  <c r="T380" i="7"/>
  <c r="T379" i="7"/>
  <c r="T378" i="7"/>
  <c r="T377" i="7"/>
  <c r="T376" i="7"/>
  <c r="T375" i="7"/>
  <c r="T374" i="7"/>
  <c r="T373" i="7"/>
  <c r="T372" i="7"/>
  <c r="T371" i="7"/>
  <c r="T370" i="7"/>
  <c r="T369" i="7"/>
  <c r="T368" i="7"/>
  <c r="T367" i="7"/>
  <c r="T366" i="7"/>
  <c r="T365" i="7"/>
  <c r="T364" i="7"/>
  <c r="T363" i="7"/>
  <c r="T362" i="7"/>
  <c r="T361" i="7"/>
  <c r="T360" i="7"/>
  <c r="T359" i="7"/>
  <c r="T358" i="7"/>
  <c r="T357" i="7"/>
  <c r="T356" i="7"/>
  <c r="T355" i="7"/>
  <c r="T354" i="7"/>
  <c r="T353" i="7"/>
  <c r="T352" i="7"/>
  <c r="T351" i="7"/>
  <c r="T350" i="7"/>
  <c r="T349" i="7"/>
  <c r="T348" i="7"/>
  <c r="T347" i="7"/>
  <c r="T346" i="7"/>
  <c r="T345" i="7"/>
  <c r="T344" i="7"/>
  <c r="T343" i="7"/>
  <c r="T342" i="7"/>
  <c r="T341" i="7"/>
  <c r="T340" i="7"/>
  <c r="T339" i="7"/>
  <c r="T338" i="7"/>
  <c r="T337" i="7"/>
  <c r="T336" i="7"/>
  <c r="T335" i="7"/>
  <c r="T334" i="7"/>
  <c r="T333" i="7"/>
  <c r="T332" i="7"/>
  <c r="T331" i="7"/>
  <c r="T330" i="7"/>
  <c r="T329" i="7"/>
  <c r="T328" i="7"/>
  <c r="T327" i="7"/>
  <c r="T326" i="7"/>
  <c r="T325" i="7"/>
  <c r="T324" i="7"/>
  <c r="T323" i="7"/>
  <c r="T322" i="7"/>
  <c r="T321" i="7"/>
  <c r="T320" i="7"/>
  <c r="T319" i="7"/>
  <c r="T318" i="7"/>
  <c r="T317" i="7"/>
  <c r="T316" i="7"/>
  <c r="T315" i="7"/>
  <c r="T314" i="7"/>
  <c r="T313" i="7"/>
  <c r="T312" i="7"/>
  <c r="T311" i="7"/>
  <c r="T310" i="7"/>
  <c r="T309" i="7"/>
  <c r="T308" i="7"/>
  <c r="T307" i="7"/>
  <c r="T306" i="7"/>
  <c r="T305" i="7"/>
  <c r="T304" i="7"/>
  <c r="T303" i="7"/>
  <c r="T302" i="7"/>
  <c r="T301" i="7"/>
  <c r="T300" i="7"/>
  <c r="T299" i="7"/>
  <c r="T298" i="7"/>
  <c r="T297" i="7"/>
  <c r="T296" i="7"/>
  <c r="T295" i="7"/>
  <c r="T294" i="7"/>
  <c r="T293" i="7"/>
  <c r="T292" i="7"/>
  <c r="T291" i="7"/>
  <c r="T290" i="7"/>
  <c r="T289" i="7"/>
  <c r="T288" i="7"/>
  <c r="T287" i="7"/>
  <c r="T286" i="7"/>
  <c r="T285" i="7"/>
  <c r="T284" i="7"/>
  <c r="T283" i="7"/>
  <c r="T282" i="7"/>
  <c r="T281" i="7"/>
  <c r="T280" i="7"/>
  <c r="T279" i="7"/>
  <c r="T278" i="7"/>
  <c r="T277" i="7"/>
  <c r="T276" i="7"/>
  <c r="T275" i="7"/>
  <c r="T274" i="7"/>
  <c r="T273" i="7"/>
  <c r="T272" i="7"/>
  <c r="T271" i="7"/>
  <c r="T270" i="7"/>
  <c r="T269" i="7"/>
  <c r="T268" i="7"/>
  <c r="T267" i="7"/>
  <c r="T266" i="7"/>
  <c r="T265" i="7"/>
  <c r="T264" i="7"/>
  <c r="T263" i="7"/>
  <c r="T262" i="7"/>
  <c r="T261" i="7"/>
  <c r="T260" i="7"/>
  <c r="T259" i="7"/>
  <c r="T258" i="7"/>
  <c r="T257" i="7"/>
  <c r="T256" i="7"/>
  <c r="T255" i="7"/>
  <c r="T254" i="7"/>
  <c r="T253" i="7"/>
  <c r="T252" i="7"/>
  <c r="T251" i="7"/>
  <c r="T250" i="7"/>
  <c r="T208" i="7"/>
  <c r="T207" i="7"/>
  <c r="T206" i="7"/>
  <c r="T205" i="7"/>
  <c r="T204" i="7"/>
  <c r="T203" i="7"/>
  <c r="T202" i="7"/>
  <c r="T201" i="7"/>
  <c r="T200" i="7"/>
  <c r="T199" i="7"/>
  <c r="T198" i="7"/>
  <c r="T197" i="7"/>
  <c r="T196" i="7"/>
  <c r="T195" i="7"/>
  <c r="T194" i="7"/>
  <c r="T193" i="7"/>
  <c r="T192" i="7"/>
  <c r="T191" i="7"/>
  <c r="T190" i="7"/>
  <c r="T189"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63" i="7"/>
  <c r="T162" i="7"/>
  <c r="T161" i="7"/>
  <c r="T160" i="7"/>
  <c r="T159" i="7"/>
  <c r="T158" i="7"/>
  <c r="T157" i="7"/>
  <c r="T156" i="7"/>
  <c r="T155" i="7"/>
  <c r="T154" i="7"/>
  <c r="T153" i="7"/>
  <c r="T152" i="7"/>
  <c r="T151"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T12" i="7"/>
  <c r="T11" i="7"/>
  <c r="T10" i="7"/>
  <c r="T233" i="7"/>
  <c r="T232" i="7"/>
  <c r="T231" i="7"/>
  <c r="T230" i="7"/>
  <c r="T229" i="7"/>
  <c r="T228" i="7"/>
  <c r="T227" i="7"/>
  <c r="T226" i="7"/>
  <c r="T225" i="7"/>
  <c r="T224" i="7"/>
  <c r="T223" i="7"/>
  <c r="T222" i="7"/>
  <c r="T221" i="7"/>
  <c r="T220" i="7"/>
  <c r="T477" i="7"/>
  <c r="F24" i="1" s="1"/>
  <c r="T476" i="7"/>
  <c r="F16" i="1" s="1"/>
  <c r="T475" i="7"/>
  <c r="F15" i="1" s="1"/>
  <c r="T473" i="7"/>
  <c r="T472" i="7"/>
  <c r="T471" i="7"/>
  <c r="T470" i="7"/>
  <c r="T469" i="7"/>
  <c r="T468" i="7"/>
  <c r="T467" i="7"/>
  <c r="T466" i="7"/>
  <c r="T465" i="7"/>
  <c r="T464" i="7"/>
  <c r="T463" i="7"/>
  <c r="T462" i="7"/>
  <c r="T461" i="7"/>
  <c r="T460" i="7"/>
  <c r="Q11" i="12"/>
  <c r="Q10" i="12"/>
  <c r="Q9" i="12"/>
  <c r="Q8" i="12"/>
  <c r="Q7" i="12"/>
  <c r="R7" i="12" s="1"/>
  <c r="F17" i="1" l="1"/>
  <c r="O458" i="7"/>
  <c r="P458" i="7"/>
  <c r="I458" i="7"/>
  <c r="Q458" i="7"/>
  <c r="J458" i="7"/>
  <c r="R458" i="7"/>
  <c r="K458" i="7"/>
  <c r="S458" i="7"/>
  <c r="L458" i="7"/>
  <c r="M458" i="7"/>
  <c r="M451" i="7" l="1"/>
  <c r="T474" i="7"/>
  <c r="F14" i="1" s="1"/>
  <c r="H458" i="7"/>
  <c r="T459" i="7"/>
  <c r="O451" i="7"/>
  <c r="R451" i="7"/>
  <c r="T455" i="7"/>
  <c r="H451" i="7"/>
  <c r="L248" i="7"/>
  <c r="S248" i="7"/>
  <c r="K248" i="7"/>
  <c r="R248" i="7"/>
  <c r="J248" i="7"/>
  <c r="Q248" i="7"/>
  <c r="I248" i="7"/>
  <c r="P248" i="7"/>
  <c r="O248" i="7"/>
  <c r="O247" i="7" s="1"/>
  <c r="N248" i="7"/>
  <c r="M248" i="7"/>
  <c r="K451" i="7"/>
  <c r="J451" i="7"/>
  <c r="T454" i="7"/>
  <c r="Q451" i="7"/>
  <c r="N451" i="7"/>
  <c r="L451" i="7"/>
  <c r="I451" i="7"/>
  <c r="T452" i="7"/>
  <c r="T453" i="7"/>
  <c r="S451" i="7"/>
  <c r="P451" i="7"/>
  <c r="O479" i="7" l="1"/>
  <c r="O478" i="7"/>
  <c r="P247" i="7"/>
  <c r="J247" i="7"/>
  <c r="H248" i="7"/>
  <c r="H247" i="7" s="1"/>
  <c r="T249" i="7"/>
  <c r="K247" i="7"/>
  <c r="I247" i="7"/>
  <c r="T449" i="7"/>
  <c r="R247" i="7"/>
  <c r="M247" i="7"/>
  <c r="Q247" i="7"/>
  <c r="L247" i="7"/>
  <c r="T451" i="7"/>
  <c r="N247" i="7"/>
  <c r="T450" i="7"/>
  <c r="S247" i="7"/>
  <c r="I479" i="7" l="1"/>
  <c r="I478" i="7"/>
  <c r="K478" i="7"/>
  <c r="K479" i="7"/>
  <c r="L478" i="7"/>
  <c r="L479" i="7"/>
  <c r="Q479" i="7"/>
  <c r="Q478" i="7"/>
  <c r="P479" i="7"/>
  <c r="P478" i="7"/>
  <c r="N479" i="7"/>
  <c r="N478" i="7"/>
  <c r="H479" i="7"/>
  <c r="H478" i="7"/>
  <c r="J479" i="7"/>
  <c r="J478" i="7"/>
  <c r="J495" i="7" s="1"/>
  <c r="M478" i="7"/>
  <c r="M479" i="7"/>
  <c r="R479" i="7"/>
  <c r="R478" i="7"/>
  <c r="S478" i="7"/>
  <c r="S479" i="7"/>
  <c r="K495" i="7"/>
  <c r="O495" i="7"/>
  <c r="P495" i="7" l="1"/>
  <c r="I495" i="7"/>
  <c r="H495" i="7"/>
  <c r="L495" i="7"/>
  <c r="N495" i="7"/>
  <c r="R495" i="7"/>
  <c r="M495" i="7"/>
  <c r="Q495" i="7"/>
  <c r="S495" i="7"/>
  <c r="R11" i="12" l="1"/>
  <c r="R10" i="12"/>
  <c r="R9" i="12"/>
  <c r="R8" i="12"/>
  <c r="Q12" i="12"/>
  <c r="R12" i="12" s="1"/>
  <c r="V487" i="7" l="1"/>
  <c r="T487" i="7"/>
  <c r="T488" i="7" s="1"/>
  <c r="Q13" i="12" s="1"/>
  <c r="V491" i="7" s="1"/>
  <c r="S218" i="7"/>
  <c r="M218" i="7" l="1"/>
  <c r="L218" i="7"/>
  <c r="N218" i="7"/>
  <c r="O218" i="7"/>
  <c r="H218" i="7"/>
  <c r="P218" i="7"/>
  <c r="I218" i="7"/>
  <c r="Q218" i="7"/>
  <c r="J218" i="7"/>
  <c r="R218" i="7"/>
  <c r="K218" i="7"/>
  <c r="S13" i="12"/>
  <c r="S12" i="12"/>
  <c r="S11" i="12"/>
  <c r="S10" i="12"/>
  <c r="S9" i="12"/>
  <c r="S8" i="12"/>
  <c r="S7" i="12"/>
  <c r="Y7" i="12" s="1"/>
  <c r="Z7" i="12"/>
  <c r="H211" i="7" l="1"/>
  <c r="J211" i="7"/>
  <c r="L211" i="7"/>
  <c r="N211" i="7"/>
  <c r="S211" i="7"/>
  <c r="T212" i="7"/>
  <c r="T234" i="7"/>
  <c r="E14" i="1" s="1"/>
  <c r="O211" i="7"/>
  <c r="T235" i="7"/>
  <c r="E15" i="1" s="1"/>
  <c r="I211" i="7"/>
  <c r="R211" i="7"/>
  <c r="P211" i="7"/>
  <c r="T215" i="7"/>
  <c r="T214" i="7"/>
  <c r="T237" i="7"/>
  <c r="Q211" i="7"/>
  <c r="T219" i="7"/>
  <c r="T218" i="7" s="1"/>
  <c r="E13" i="1" s="1"/>
  <c r="M211" i="7"/>
  <c r="K211" i="7"/>
  <c r="T236" i="7"/>
  <c r="E16" i="1" s="1"/>
  <c r="I8" i="7"/>
  <c r="T213" i="7"/>
  <c r="R8" i="7"/>
  <c r="X8" i="12"/>
  <c r="Z8" i="12" s="1"/>
  <c r="S8" i="7"/>
  <c r="Q8" i="7"/>
  <c r="P8" i="7"/>
  <c r="M8" i="7"/>
  <c r="L8" i="7"/>
  <c r="J8" i="7"/>
  <c r="O8" i="7"/>
  <c r="K8" i="7"/>
  <c r="N8" i="7"/>
  <c r="G29" i="12"/>
  <c r="F29" i="12"/>
  <c r="E29" i="12"/>
  <c r="K26" i="3"/>
  <c r="I26" i="3"/>
  <c r="H26" i="3"/>
  <c r="G26" i="3"/>
  <c r="K23" i="3"/>
  <c r="G26" i="12" s="1"/>
  <c r="K22" i="3"/>
  <c r="I25" i="3"/>
  <c r="I24" i="3"/>
  <c r="E27" i="12" s="1"/>
  <c r="I23" i="3"/>
  <c r="I22" i="3"/>
  <c r="E25" i="12" s="1"/>
  <c r="H6" i="3"/>
  <c r="H7" i="3" s="1"/>
  <c r="H8" i="3" s="1"/>
  <c r="H9" i="3" s="1"/>
  <c r="H10" i="3" s="1"/>
  <c r="H11" i="3" s="1"/>
  <c r="H12" i="3" s="1"/>
  <c r="H13" i="3" s="1"/>
  <c r="H14" i="3" s="1"/>
  <c r="H15" i="3" s="1"/>
  <c r="H16" i="3" s="1"/>
  <c r="H17" i="3" s="1"/>
  <c r="H18" i="3" s="1"/>
  <c r="H19" i="3" s="1"/>
  <c r="H20" i="3" s="1"/>
  <c r="H21" i="3" s="1"/>
  <c r="H22" i="3" s="1"/>
  <c r="H23" i="3" s="1"/>
  <c r="H24" i="3" s="1"/>
  <c r="H25" i="3" s="1"/>
  <c r="H5" i="3"/>
  <c r="G22" i="3"/>
  <c r="G23" i="3"/>
  <c r="G24" i="3"/>
  <c r="G25" i="3" s="1"/>
  <c r="F28" i="12"/>
  <c r="E28" i="12"/>
  <c r="F27" i="12"/>
  <c r="F26" i="12"/>
  <c r="E26" i="12"/>
  <c r="G25" i="12"/>
  <c r="F25" i="12"/>
  <c r="G24" i="12"/>
  <c r="F24" i="12"/>
  <c r="E24" i="12"/>
  <c r="G23" i="12"/>
  <c r="F23" i="12"/>
  <c r="E23" i="12"/>
  <c r="G22" i="12"/>
  <c r="F22" i="12"/>
  <c r="E22" i="12"/>
  <c r="G21" i="12"/>
  <c r="F21" i="12"/>
  <c r="E21" i="12"/>
  <c r="G20" i="12"/>
  <c r="F20" i="12"/>
  <c r="E20" i="12"/>
  <c r="G19" i="12"/>
  <c r="F19" i="12"/>
  <c r="E19" i="12"/>
  <c r="G18" i="12"/>
  <c r="F18" i="12"/>
  <c r="E18" i="12"/>
  <c r="G17" i="12"/>
  <c r="F17" i="12"/>
  <c r="E17" i="12"/>
  <c r="G16" i="12"/>
  <c r="F16" i="12"/>
  <c r="E16" i="12"/>
  <c r="G15" i="12"/>
  <c r="F15" i="12"/>
  <c r="E15" i="12"/>
  <c r="G14" i="12"/>
  <c r="F14" i="12"/>
  <c r="E14" i="12"/>
  <c r="G13" i="12"/>
  <c r="F13" i="12"/>
  <c r="E13" i="12"/>
  <c r="G12" i="12"/>
  <c r="P12" i="12" s="1"/>
  <c r="F12" i="12"/>
  <c r="E12" i="12"/>
  <c r="G11" i="12"/>
  <c r="F11" i="12"/>
  <c r="E11" i="12"/>
  <c r="G10" i="12"/>
  <c r="F10" i="12"/>
  <c r="E10" i="12"/>
  <c r="G9" i="12"/>
  <c r="F9" i="12"/>
  <c r="E9" i="12"/>
  <c r="G8" i="12"/>
  <c r="F8" i="12"/>
  <c r="E8" i="12"/>
  <c r="G7" i="12"/>
  <c r="F7" i="12"/>
  <c r="E7" i="12"/>
  <c r="E24" i="1" l="1"/>
  <c r="E17" i="1"/>
  <c r="P10" i="12"/>
  <c r="U10" i="12" s="1"/>
  <c r="V10" i="12" s="1"/>
  <c r="P13" i="12"/>
  <c r="U13" i="12" s="1"/>
  <c r="V13" i="12" s="1"/>
  <c r="P11" i="12"/>
  <c r="U11" i="12" s="1"/>
  <c r="V11" i="12" s="1"/>
  <c r="J7" i="7"/>
  <c r="T9" i="7"/>
  <c r="H8" i="7"/>
  <c r="I7" i="7"/>
  <c r="T211" i="7"/>
  <c r="T209" i="7"/>
  <c r="T210" i="7"/>
  <c r="M7" i="7"/>
  <c r="L7" i="7"/>
  <c r="R7" i="7"/>
  <c r="O7" i="7"/>
  <c r="N7" i="7"/>
  <c r="Q7" i="7"/>
  <c r="P7" i="7"/>
  <c r="S7" i="7"/>
  <c r="K7" i="7"/>
  <c r="Y8" i="12"/>
  <c r="X9" i="12" s="1"/>
  <c r="Z9" i="12" s="1"/>
  <c r="U9" i="12"/>
  <c r="V9" i="12" s="1"/>
  <c r="K24" i="3"/>
  <c r="P238" i="7" l="1"/>
  <c r="P239" i="7"/>
  <c r="N239" i="7"/>
  <c r="N238" i="7"/>
  <c r="S239" i="7"/>
  <c r="S238" i="7"/>
  <c r="L239" i="7"/>
  <c r="L238" i="7"/>
  <c r="J238" i="7"/>
  <c r="J239" i="7"/>
  <c r="Q238" i="7"/>
  <c r="Q239" i="7"/>
  <c r="I238" i="7"/>
  <c r="I239" i="7"/>
  <c r="O239" i="7"/>
  <c r="O238" i="7"/>
  <c r="R238" i="7"/>
  <c r="R239" i="7"/>
  <c r="K239" i="7"/>
  <c r="K238" i="7"/>
  <c r="M239" i="7"/>
  <c r="M238" i="7"/>
  <c r="H7" i="7"/>
  <c r="Y9" i="12"/>
  <c r="X10" i="12" s="1"/>
  <c r="Z10" i="12" s="1"/>
  <c r="U12" i="12"/>
  <c r="V12" i="12" s="1"/>
  <c r="G27" i="12"/>
  <c r="K25" i="3"/>
  <c r="G28" i="12" s="1"/>
  <c r="H239" i="7" l="1"/>
  <c r="H238" i="7"/>
  <c r="Y10" i="12"/>
  <c r="X11" i="12" s="1"/>
  <c r="Y11" i="12" s="1"/>
  <c r="X12" i="12" l="1"/>
  <c r="Z12" i="12" s="1"/>
  <c r="Z11" i="12"/>
  <c r="M52" i="9" a="1"/>
  <c r="M52" i="9" s="1"/>
  <c r="AB79" i="9"/>
  <c r="AA79" i="9"/>
  <c r="Z79" i="9"/>
  <c r="Y79" i="9"/>
  <c r="X79" i="9"/>
  <c r="W79"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Q97" i="9"/>
  <c r="Q98" i="9" s="1"/>
  <c r="Q99" i="9" s="1"/>
  <c r="Q100" i="9" s="1"/>
  <c r="Q101" i="9" s="1"/>
  <c r="Q102" i="9" s="1"/>
  <c r="Q103" i="9" s="1"/>
  <c r="Q104" i="9" s="1"/>
  <c r="Q105" i="9" s="1"/>
  <c r="Q96" i="9"/>
  <c r="Y12" i="12" l="1"/>
  <c r="E29" i="1" s="1"/>
  <c r="AC416" i="2"/>
  <c r="AB416" i="2"/>
  <c r="AA416" i="2"/>
  <c r="Z416" i="2"/>
  <c r="AC415" i="2"/>
  <c r="AB415" i="2"/>
  <c r="AA415" i="2"/>
  <c r="Z415" i="2"/>
  <c r="W7" i="2"/>
  <c r="V7" i="2"/>
  <c r="U7" i="2"/>
  <c r="T7" i="2"/>
  <c r="S7" i="2"/>
  <c r="R7" i="2"/>
  <c r="Q7" i="2"/>
  <c r="P7" i="2"/>
  <c r="O7" i="2"/>
  <c r="N7" i="2"/>
  <c r="M7" i="2"/>
  <c r="X13" i="12" l="1"/>
  <c r="E9" i="1" a="1"/>
  <c r="K20" i="3"/>
  <c r="K21" i="3" s="1"/>
  <c r="I20" i="3"/>
  <c r="I21" i="3"/>
  <c r="G8" i="3"/>
  <c r="G9" i="3" s="1"/>
  <c r="G10" i="3" s="1"/>
  <c r="G11" i="3" s="1"/>
  <c r="G12" i="3" s="1"/>
  <c r="G13" i="3" s="1"/>
  <c r="G14" i="3" s="1"/>
  <c r="G15" i="3" s="1"/>
  <c r="G16" i="3" s="1"/>
  <c r="G17" i="3" s="1"/>
  <c r="G18" i="3" s="1"/>
  <c r="G19" i="3" s="1"/>
  <c r="G20" i="3" s="1"/>
  <c r="G21" i="3" s="1"/>
  <c r="G7" i="3"/>
  <c r="E9" i="1" l="1"/>
  <c r="E63" i="1" s="1"/>
  <c r="E10" i="1" s="1"/>
  <c r="L63" i="1"/>
  <c r="L10" i="1" s="1"/>
  <c r="K63" i="1"/>
  <c r="K10" i="1" s="1"/>
  <c r="J63" i="1"/>
  <c r="J10" i="1" s="1"/>
  <c r="I63" i="1"/>
  <c r="I10" i="1" s="1"/>
  <c r="M63" i="1"/>
  <c r="M10" i="1" s="1"/>
  <c r="H63" i="1"/>
  <c r="H10" i="1" s="1"/>
  <c r="N63" i="1"/>
  <c r="N10" i="1" s="1"/>
  <c r="O63" i="1"/>
  <c r="O10" i="1" s="1"/>
  <c r="N18" i="1"/>
  <c r="N19" i="1"/>
  <c r="E26" i="1" l="1"/>
  <c r="E27" i="1" s="1"/>
  <c r="N26" i="1"/>
  <c r="N27" i="1" s="1"/>
  <c r="H26" i="1"/>
  <c r="H27" i="1" s="1"/>
  <c r="M26" i="1"/>
  <c r="M27" i="1" s="1"/>
  <c r="I26" i="1"/>
  <c r="I27" i="1" s="1"/>
  <c r="J26" i="1"/>
  <c r="J27" i="1" s="1"/>
  <c r="O19" i="1"/>
  <c r="O18" i="1"/>
  <c r="K26" i="1"/>
  <c r="K27" i="1" s="1"/>
  <c r="L26" i="1"/>
  <c r="L27" i="1" s="1"/>
  <c r="O26" i="1"/>
  <c r="O27" i="1" s="1"/>
  <c r="K9" i="3"/>
  <c r="K10" i="3" s="1"/>
  <c r="K11" i="3" s="1"/>
  <c r="K12" i="3" s="1"/>
  <c r="K13" i="3" s="1"/>
  <c r="K14" i="3" s="1"/>
  <c r="K15" i="3" s="1"/>
  <c r="K16" i="3" s="1"/>
  <c r="K17" i="3" s="1"/>
  <c r="K18" i="3" s="1"/>
  <c r="K19" i="3" s="1"/>
  <c r="K8" i="3"/>
  <c r="K7" i="3"/>
  <c r="K6" i="3"/>
  <c r="I19" i="3"/>
  <c r="I18" i="3"/>
  <c r="I17" i="3"/>
  <c r="I16" i="3"/>
  <c r="I15" i="3"/>
  <c r="I14" i="3"/>
  <c r="I13" i="3"/>
  <c r="I12" i="3"/>
  <c r="I11" i="3"/>
  <c r="I10" i="3"/>
  <c r="I9" i="3"/>
  <c r="I8" i="3"/>
  <c r="I7" i="3"/>
  <c r="I6" i="3"/>
  <c r="I5" i="3"/>
  <c r="I4" i="3"/>
  <c r="T458" i="7" l="1"/>
  <c r="F13" i="1" s="1"/>
  <c r="AC40" i="9"/>
  <c r="AC37" i="9" s="1"/>
  <c r="AB40" i="9"/>
  <c r="AB37" i="9" s="1"/>
  <c r="AA40" i="9"/>
  <c r="AA37" i="9" s="1"/>
  <c r="Z40" i="9"/>
  <c r="Z37" i="9" s="1"/>
  <c r="Y40" i="9"/>
  <c r="Y37" i="9" s="1"/>
  <c r="X40" i="9"/>
  <c r="X37" i="9" s="1"/>
  <c r="W40" i="9"/>
  <c r="W37" i="9" s="1"/>
  <c r="V40" i="9"/>
  <c r="V37" i="9" s="1"/>
  <c r="U40" i="9"/>
  <c r="U37" i="9" s="1"/>
  <c r="T40" i="9"/>
  <c r="T37" i="9" s="1"/>
  <c r="S40" i="9"/>
  <c r="S37" i="9" s="1"/>
  <c r="R40" i="9"/>
  <c r="R37" i="9" s="1"/>
  <c r="Q40" i="9"/>
  <c r="Q37" i="9" s="1"/>
  <c r="P40" i="9"/>
  <c r="P37" i="9" s="1"/>
  <c r="O40" i="9"/>
  <c r="O37" i="9" s="1"/>
  <c r="N40" i="9"/>
  <c r="N37" i="9" s="1"/>
  <c r="M40" i="9"/>
  <c r="M37" i="9" s="1"/>
  <c r="L40" i="9"/>
  <c r="L37" i="9" s="1"/>
  <c r="K40" i="9"/>
  <c r="K37" i="9" s="1"/>
  <c r="J40" i="9"/>
  <c r="J37" i="9" s="1"/>
  <c r="I40" i="9"/>
  <c r="I37" i="9" s="1"/>
  <c r="H40" i="9"/>
  <c r="H37" i="9" s="1"/>
  <c r="G40" i="9"/>
  <c r="G37" i="9" s="1"/>
  <c r="F40" i="9"/>
  <c r="E40" i="9"/>
  <c r="E37" i="9" s="1"/>
  <c r="D40" i="9"/>
  <c r="E36" i="9"/>
  <c r="F36" i="9" s="1"/>
  <c r="G36" i="9" s="1"/>
  <c r="H36" i="9" s="1"/>
  <c r="I36" i="9" s="1"/>
  <c r="J36" i="9" s="1"/>
  <c r="K36" i="9" s="1"/>
  <c r="L36" i="9" s="1"/>
  <c r="M36" i="9" s="1"/>
  <c r="N36" i="9" s="1"/>
  <c r="O36" i="9" s="1"/>
  <c r="P36" i="9" s="1"/>
  <c r="Q36" i="9" s="1"/>
  <c r="R36" i="9" s="1"/>
  <c r="S36" i="9" s="1"/>
  <c r="T36" i="9" s="1"/>
  <c r="U36" i="9" s="1"/>
  <c r="V36" i="9" s="1"/>
  <c r="W36" i="9" s="1"/>
  <c r="X36" i="9" s="1"/>
  <c r="Y36" i="9" s="1"/>
  <c r="Z36" i="9" s="1"/>
  <c r="AA36" i="9" s="1"/>
  <c r="AB36" i="9" s="1"/>
  <c r="AC36" i="9" s="1"/>
  <c r="J35" i="9"/>
  <c r="K35" i="9" s="1"/>
  <c r="L35" i="9" s="1"/>
  <c r="M35" i="9" s="1"/>
  <c r="N35" i="9" s="1"/>
  <c r="O35" i="9" s="1"/>
  <c r="P35" i="9" s="1"/>
  <c r="Q35" i="9" s="1"/>
  <c r="R35" i="9" s="1"/>
  <c r="S35" i="9" s="1"/>
  <c r="T35" i="9" s="1"/>
  <c r="U35" i="9" s="1"/>
  <c r="V35" i="9" s="1"/>
  <c r="W35" i="9" s="1"/>
  <c r="X35" i="9" s="1"/>
  <c r="Y35" i="9" s="1"/>
  <c r="Z35" i="9" s="1"/>
  <c r="AA35" i="9" s="1"/>
  <c r="AB35" i="9" s="1"/>
  <c r="AC35" i="9" s="1"/>
  <c r="F8" i="3" l="1"/>
  <c r="J77" i="9"/>
  <c r="M75" i="9" l="1"/>
  <c r="D52" i="9" l="1"/>
  <c r="L21" i="9"/>
  <c r="M21" i="9" s="1"/>
  <c r="N21" i="9" s="1"/>
  <c r="O21" i="9" s="1"/>
  <c r="P21" i="9" s="1"/>
  <c r="Q21" i="9" s="1"/>
  <c r="R21" i="9" s="1"/>
  <c r="S21" i="9" s="1"/>
  <c r="T21" i="9" s="1"/>
  <c r="U21" i="9" s="1"/>
  <c r="V21" i="9" s="1"/>
  <c r="W21" i="9" s="1"/>
  <c r="X21" i="9" s="1"/>
  <c r="Y21" i="9" s="1"/>
  <c r="Z21" i="9" s="1"/>
  <c r="AA21" i="9" s="1"/>
  <c r="AB21" i="9" s="1"/>
  <c r="AC21" i="9" s="1"/>
  <c r="K21" i="9"/>
  <c r="J21" i="9"/>
  <c r="I21" i="9"/>
  <c r="H21" i="9"/>
  <c r="G21" i="9"/>
  <c r="F21" i="9"/>
  <c r="E21" i="9"/>
  <c r="D21" i="9"/>
  <c r="E16" i="9"/>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D55" i="9" l="1"/>
  <c r="D37" i="9"/>
  <c r="H74" i="9"/>
  <c r="H75" i="9" s="1"/>
  <c r="H76" i="9" s="1"/>
  <c r="H77" i="9" s="1"/>
  <c r="H78" i="9" s="1"/>
  <c r="H79" i="9" s="1"/>
  <c r="H80" i="9" s="1"/>
  <c r="H81" i="9" s="1"/>
  <c r="H82" i="9" s="1"/>
  <c r="H83" i="9" s="1"/>
  <c r="H84" i="9" s="1"/>
  <c r="H85" i="9" s="1"/>
  <c r="H86" i="9" s="1"/>
  <c r="H87" i="9" s="1"/>
  <c r="H88" i="9" s="1"/>
  <c r="H89" i="9" s="1"/>
  <c r="H90" i="9" s="1"/>
  <c r="H91" i="9" s="1"/>
  <c r="H92" i="9" s="1"/>
  <c r="H93" i="9" s="1"/>
  <c r="H94" i="9" s="1"/>
  <c r="H95" i="9" s="1"/>
  <c r="K75" i="9" l="1"/>
  <c r="K74" i="9"/>
  <c r="I74" i="9"/>
  <c r="I75" i="9"/>
  <c r="M76" i="9" l="1"/>
  <c r="K76" i="9"/>
  <c r="I76" i="9"/>
  <c r="J78" i="9" l="1"/>
  <c r="M77" i="9"/>
  <c r="K77" i="9"/>
  <c r="I77" i="9"/>
  <c r="J79" i="9" l="1"/>
  <c r="M78" i="9"/>
  <c r="K78" i="9"/>
  <c r="I78" i="9"/>
  <c r="J80" i="9" l="1"/>
  <c r="M79" i="9"/>
  <c r="K79" i="9"/>
  <c r="I79" i="9"/>
  <c r="J81" i="9" l="1"/>
  <c r="M80" i="9"/>
  <c r="K80" i="9"/>
  <c r="I80" i="9"/>
  <c r="J82" i="9" l="1"/>
  <c r="M81" i="9"/>
  <c r="K81" i="9"/>
  <c r="I81" i="9"/>
  <c r="J83" i="9" l="1"/>
  <c r="M82" i="9"/>
  <c r="K82" i="9"/>
  <c r="I82" i="9"/>
  <c r="J84" i="9" l="1"/>
  <c r="M83" i="9"/>
  <c r="K83" i="9"/>
  <c r="I83" i="9"/>
  <c r="J85" i="9" l="1"/>
  <c r="M84" i="9"/>
  <c r="K84" i="9"/>
  <c r="I84" i="9"/>
  <c r="J86" i="9" l="1"/>
  <c r="M85" i="9"/>
  <c r="K85" i="9"/>
  <c r="I85" i="9"/>
  <c r="J87" i="9" l="1"/>
  <c r="M86" i="9"/>
  <c r="K86" i="9"/>
  <c r="I86" i="9"/>
  <c r="J88" i="9" l="1"/>
  <c r="M87" i="9"/>
  <c r="K87" i="9"/>
  <c r="I87" i="9"/>
  <c r="J89" i="9" l="1"/>
  <c r="M88" i="9"/>
  <c r="K88" i="9"/>
  <c r="I88" i="9"/>
  <c r="J90" i="9" l="1"/>
  <c r="M89" i="9"/>
  <c r="K89" i="9"/>
  <c r="I89" i="9"/>
  <c r="J91" i="9" l="1"/>
  <c r="M90" i="9"/>
  <c r="K90" i="9"/>
  <c r="I90" i="9"/>
  <c r="J92" i="9" l="1"/>
  <c r="M91" i="9"/>
  <c r="K91" i="9"/>
  <c r="I91" i="9"/>
  <c r="J93" i="9" l="1"/>
  <c r="M92" i="9"/>
  <c r="K92" i="9"/>
  <c r="I92" i="9"/>
  <c r="J94" i="9" l="1"/>
  <c r="J95" i="9" s="1"/>
  <c r="M93" i="9"/>
  <c r="K93" i="9"/>
  <c r="I93" i="9"/>
  <c r="M95" i="9" l="1"/>
  <c r="M94" i="9"/>
  <c r="K95" i="9"/>
  <c r="K94" i="9"/>
  <c r="I94" i="9"/>
  <c r="I95" i="9" s="1"/>
  <c r="G74" i="9" l="1"/>
  <c r="F75" i="9" s="1"/>
  <c r="G75" i="9" l="1"/>
  <c r="F76" i="9" s="1"/>
  <c r="G76" i="9" l="1"/>
  <c r="F77" i="9" s="1"/>
  <c r="K49" i="2"/>
  <c r="J49" i="2"/>
  <c r="I49" i="2"/>
  <c r="H49" i="2"/>
  <c r="G49" i="2"/>
  <c r="F49" i="2"/>
  <c r="E49" i="2"/>
  <c r="D49" i="2"/>
  <c r="K47" i="2"/>
  <c r="J47" i="2"/>
  <c r="I47" i="2"/>
  <c r="H47" i="2"/>
  <c r="G47" i="2"/>
  <c r="F47" i="2"/>
  <c r="E47" i="2"/>
  <c r="D47" i="2"/>
  <c r="K45" i="2"/>
  <c r="J45" i="2"/>
  <c r="I45" i="2"/>
  <c r="H45" i="2"/>
  <c r="G45" i="2"/>
  <c r="F45" i="2"/>
  <c r="E45" i="2"/>
  <c r="D45" i="2"/>
  <c r="K43" i="2"/>
  <c r="J43" i="2"/>
  <c r="I43" i="2"/>
  <c r="H43" i="2"/>
  <c r="G43" i="2"/>
  <c r="F43" i="2"/>
  <c r="E43" i="2"/>
  <c r="D43" i="2"/>
  <c r="K41" i="2"/>
  <c r="J41" i="2"/>
  <c r="I41" i="2"/>
  <c r="H41" i="2"/>
  <c r="G41" i="2"/>
  <c r="F41" i="2"/>
  <c r="E41" i="2"/>
  <c r="D41" i="2"/>
  <c r="K39" i="2"/>
  <c r="J39" i="2"/>
  <c r="I39" i="2"/>
  <c r="H39" i="2"/>
  <c r="G39" i="2"/>
  <c r="F39" i="2"/>
  <c r="E39" i="2"/>
  <c r="D39" i="2"/>
  <c r="K37" i="2"/>
  <c r="J37" i="2"/>
  <c r="I37" i="2"/>
  <c r="H37" i="2"/>
  <c r="G37" i="2"/>
  <c r="F37" i="2"/>
  <c r="E37" i="2"/>
  <c r="D37" i="2"/>
  <c r="K35" i="2"/>
  <c r="J35" i="2"/>
  <c r="I35" i="2"/>
  <c r="H35" i="2"/>
  <c r="G35" i="2"/>
  <c r="F35" i="2"/>
  <c r="E35" i="2"/>
  <c r="D35" i="2"/>
  <c r="K33" i="2"/>
  <c r="J33" i="2"/>
  <c r="I33" i="2"/>
  <c r="H33" i="2"/>
  <c r="G33" i="2"/>
  <c r="F33" i="2"/>
  <c r="E33" i="2"/>
  <c r="D33" i="2"/>
  <c r="K31" i="2"/>
  <c r="J31" i="2"/>
  <c r="I31" i="2"/>
  <c r="H31" i="2"/>
  <c r="G31" i="2"/>
  <c r="F31" i="2"/>
  <c r="E31" i="2"/>
  <c r="D31" i="2"/>
  <c r="K29" i="2"/>
  <c r="J29" i="2"/>
  <c r="I29" i="2"/>
  <c r="H29" i="2"/>
  <c r="G29" i="2"/>
  <c r="F29" i="2"/>
  <c r="E29" i="2"/>
  <c r="D29" i="2"/>
  <c r="K27" i="2"/>
  <c r="J27" i="2"/>
  <c r="I27" i="2"/>
  <c r="H27" i="2"/>
  <c r="G27" i="2"/>
  <c r="F27" i="2"/>
  <c r="E27" i="2"/>
  <c r="D27" i="2"/>
  <c r="K25" i="2"/>
  <c r="J25" i="2"/>
  <c r="I25" i="2"/>
  <c r="H25" i="2"/>
  <c r="G25" i="2"/>
  <c r="F25" i="2"/>
  <c r="E25" i="2"/>
  <c r="D25" i="2"/>
  <c r="K23" i="2"/>
  <c r="J23" i="2"/>
  <c r="I23" i="2"/>
  <c r="H23" i="2"/>
  <c r="G23" i="2"/>
  <c r="F23" i="2"/>
  <c r="E23" i="2"/>
  <c r="D23" i="2"/>
  <c r="K21" i="2"/>
  <c r="J21" i="2"/>
  <c r="I21" i="2"/>
  <c r="H21" i="2"/>
  <c r="G21" i="2"/>
  <c r="F21" i="2"/>
  <c r="E21" i="2"/>
  <c r="D21" i="2"/>
  <c r="K19" i="2"/>
  <c r="J19" i="2"/>
  <c r="I19" i="2"/>
  <c r="H19" i="2"/>
  <c r="G19" i="2"/>
  <c r="F19" i="2"/>
  <c r="E19" i="2"/>
  <c r="D19" i="2"/>
  <c r="K99" i="2"/>
  <c r="J99" i="2"/>
  <c r="I99" i="2"/>
  <c r="H99" i="2"/>
  <c r="G99" i="2"/>
  <c r="F99" i="2"/>
  <c r="E99" i="2"/>
  <c r="D99" i="2"/>
  <c r="K97" i="2"/>
  <c r="J97" i="2"/>
  <c r="I97" i="2"/>
  <c r="H97" i="2"/>
  <c r="G97" i="2"/>
  <c r="F97" i="2"/>
  <c r="E97" i="2"/>
  <c r="D97" i="2"/>
  <c r="K95" i="2"/>
  <c r="J95" i="2"/>
  <c r="I95" i="2"/>
  <c r="H95" i="2"/>
  <c r="G95" i="2"/>
  <c r="F95" i="2"/>
  <c r="E95" i="2"/>
  <c r="D95" i="2"/>
  <c r="K93" i="2"/>
  <c r="J93" i="2"/>
  <c r="I93" i="2"/>
  <c r="H93" i="2"/>
  <c r="G93" i="2"/>
  <c r="F93" i="2"/>
  <c r="E93" i="2"/>
  <c r="D93" i="2"/>
  <c r="K91" i="2"/>
  <c r="J91" i="2"/>
  <c r="I91" i="2"/>
  <c r="H91" i="2"/>
  <c r="G91" i="2"/>
  <c r="F91" i="2"/>
  <c r="E91" i="2"/>
  <c r="D91" i="2"/>
  <c r="K89" i="2"/>
  <c r="J89" i="2"/>
  <c r="I89" i="2"/>
  <c r="H89" i="2"/>
  <c r="G89" i="2"/>
  <c r="F89" i="2"/>
  <c r="E89" i="2"/>
  <c r="D89" i="2"/>
  <c r="K87" i="2"/>
  <c r="J87" i="2"/>
  <c r="I87" i="2"/>
  <c r="H87" i="2"/>
  <c r="G87" i="2"/>
  <c r="F87" i="2"/>
  <c r="E87" i="2"/>
  <c r="D87" i="2"/>
  <c r="K85" i="2"/>
  <c r="J85" i="2"/>
  <c r="I85" i="2"/>
  <c r="H85" i="2"/>
  <c r="G85" i="2"/>
  <c r="F85" i="2"/>
  <c r="E85" i="2"/>
  <c r="D85" i="2"/>
  <c r="K83" i="2"/>
  <c r="J83" i="2"/>
  <c r="I83" i="2"/>
  <c r="H83" i="2"/>
  <c r="G83" i="2"/>
  <c r="F83" i="2"/>
  <c r="E83" i="2"/>
  <c r="D83" i="2"/>
  <c r="K81" i="2"/>
  <c r="J81" i="2"/>
  <c r="I81" i="2"/>
  <c r="H81" i="2"/>
  <c r="G81" i="2"/>
  <c r="F81" i="2"/>
  <c r="E81" i="2"/>
  <c r="D81" i="2"/>
  <c r="K79" i="2"/>
  <c r="J79" i="2"/>
  <c r="I79" i="2"/>
  <c r="H79" i="2"/>
  <c r="G79" i="2"/>
  <c r="F79" i="2"/>
  <c r="E79" i="2"/>
  <c r="D79" i="2"/>
  <c r="K77" i="2"/>
  <c r="J77" i="2"/>
  <c r="I77" i="2"/>
  <c r="H77" i="2"/>
  <c r="G77" i="2"/>
  <c r="F77" i="2"/>
  <c r="E77" i="2"/>
  <c r="D77" i="2"/>
  <c r="K75" i="2"/>
  <c r="J75" i="2"/>
  <c r="I75" i="2"/>
  <c r="H75" i="2"/>
  <c r="G75" i="2"/>
  <c r="F75" i="2"/>
  <c r="E75" i="2"/>
  <c r="D75" i="2"/>
  <c r="K73" i="2"/>
  <c r="J73" i="2"/>
  <c r="I73" i="2"/>
  <c r="H73" i="2"/>
  <c r="G73" i="2"/>
  <c r="F73" i="2"/>
  <c r="E73" i="2"/>
  <c r="D73" i="2"/>
  <c r="K71" i="2"/>
  <c r="J71" i="2"/>
  <c r="I71" i="2"/>
  <c r="H71" i="2"/>
  <c r="G71" i="2"/>
  <c r="F71" i="2"/>
  <c r="E71" i="2"/>
  <c r="D71" i="2"/>
  <c r="K69" i="2"/>
  <c r="J69" i="2"/>
  <c r="I69" i="2"/>
  <c r="H69" i="2"/>
  <c r="G69" i="2"/>
  <c r="F69" i="2"/>
  <c r="E69" i="2"/>
  <c r="D69" i="2"/>
  <c r="K67" i="2"/>
  <c r="J67" i="2"/>
  <c r="I67" i="2"/>
  <c r="H67" i="2"/>
  <c r="G67" i="2"/>
  <c r="F67" i="2"/>
  <c r="E67" i="2"/>
  <c r="D67" i="2"/>
  <c r="K65" i="2"/>
  <c r="J65" i="2"/>
  <c r="I65" i="2"/>
  <c r="H65" i="2"/>
  <c r="G65" i="2"/>
  <c r="F65" i="2"/>
  <c r="E65" i="2"/>
  <c r="D65" i="2"/>
  <c r="K63" i="2"/>
  <c r="J63" i="2"/>
  <c r="I63" i="2"/>
  <c r="H63" i="2"/>
  <c r="G63" i="2"/>
  <c r="F63" i="2"/>
  <c r="E63" i="2"/>
  <c r="D63" i="2"/>
  <c r="K61" i="2"/>
  <c r="J61" i="2"/>
  <c r="I61" i="2"/>
  <c r="H61" i="2"/>
  <c r="G61" i="2"/>
  <c r="F61" i="2"/>
  <c r="E61" i="2"/>
  <c r="D61" i="2"/>
  <c r="K59" i="2"/>
  <c r="J59" i="2"/>
  <c r="I59" i="2"/>
  <c r="H59" i="2"/>
  <c r="G59" i="2"/>
  <c r="F59" i="2"/>
  <c r="E59" i="2"/>
  <c r="D59" i="2"/>
  <c r="K57" i="2"/>
  <c r="J57" i="2"/>
  <c r="I57" i="2"/>
  <c r="H57" i="2"/>
  <c r="G57" i="2"/>
  <c r="F57" i="2"/>
  <c r="E57" i="2"/>
  <c r="D57" i="2"/>
  <c r="K55" i="2"/>
  <c r="J55" i="2"/>
  <c r="I55" i="2"/>
  <c r="H55" i="2"/>
  <c r="G55" i="2"/>
  <c r="F55" i="2"/>
  <c r="E55" i="2"/>
  <c r="D55" i="2"/>
  <c r="K53" i="2"/>
  <c r="J53" i="2"/>
  <c r="I53" i="2"/>
  <c r="H53" i="2"/>
  <c r="G53" i="2"/>
  <c r="F53" i="2"/>
  <c r="E53" i="2"/>
  <c r="D53" i="2"/>
  <c r="K51" i="2"/>
  <c r="J51" i="2"/>
  <c r="I51" i="2"/>
  <c r="H51" i="2"/>
  <c r="G51" i="2"/>
  <c r="F51" i="2"/>
  <c r="E51" i="2"/>
  <c r="D51" i="2"/>
  <c r="K149" i="2"/>
  <c r="J149" i="2"/>
  <c r="I149" i="2"/>
  <c r="H149" i="2"/>
  <c r="G149" i="2"/>
  <c r="F149" i="2"/>
  <c r="E149" i="2"/>
  <c r="D149" i="2"/>
  <c r="K147" i="2"/>
  <c r="J147" i="2"/>
  <c r="I147" i="2"/>
  <c r="H147" i="2"/>
  <c r="G147" i="2"/>
  <c r="F147" i="2"/>
  <c r="E147" i="2"/>
  <c r="D147" i="2"/>
  <c r="K145" i="2"/>
  <c r="J145" i="2"/>
  <c r="I145" i="2"/>
  <c r="H145" i="2"/>
  <c r="G145" i="2"/>
  <c r="F145" i="2"/>
  <c r="E145" i="2"/>
  <c r="D145" i="2"/>
  <c r="K143" i="2"/>
  <c r="J143" i="2"/>
  <c r="I143" i="2"/>
  <c r="H143" i="2"/>
  <c r="G143" i="2"/>
  <c r="F143" i="2"/>
  <c r="E143" i="2"/>
  <c r="D143" i="2"/>
  <c r="K141" i="2"/>
  <c r="J141" i="2"/>
  <c r="I141" i="2"/>
  <c r="H141" i="2"/>
  <c r="G141" i="2"/>
  <c r="F141" i="2"/>
  <c r="E141" i="2"/>
  <c r="D141" i="2"/>
  <c r="K139" i="2"/>
  <c r="J139" i="2"/>
  <c r="I139" i="2"/>
  <c r="H139" i="2"/>
  <c r="G139" i="2"/>
  <c r="F139" i="2"/>
  <c r="E139" i="2"/>
  <c r="D139" i="2"/>
  <c r="K137" i="2"/>
  <c r="J137" i="2"/>
  <c r="I137" i="2"/>
  <c r="H137" i="2"/>
  <c r="G137" i="2"/>
  <c r="F137" i="2"/>
  <c r="E137" i="2"/>
  <c r="D137" i="2"/>
  <c r="K135" i="2"/>
  <c r="J135" i="2"/>
  <c r="I135" i="2"/>
  <c r="H135" i="2"/>
  <c r="G135" i="2"/>
  <c r="F135" i="2"/>
  <c r="E135" i="2"/>
  <c r="D135" i="2"/>
  <c r="K133" i="2"/>
  <c r="J133" i="2"/>
  <c r="I133" i="2"/>
  <c r="H133" i="2"/>
  <c r="G133" i="2"/>
  <c r="F133" i="2"/>
  <c r="E133" i="2"/>
  <c r="D133" i="2"/>
  <c r="K131" i="2"/>
  <c r="J131" i="2"/>
  <c r="I131" i="2"/>
  <c r="H131" i="2"/>
  <c r="G131" i="2"/>
  <c r="F131" i="2"/>
  <c r="E131" i="2"/>
  <c r="D131" i="2"/>
  <c r="K129" i="2"/>
  <c r="J129" i="2"/>
  <c r="I129" i="2"/>
  <c r="H129" i="2"/>
  <c r="G129" i="2"/>
  <c r="F129" i="2"/>
  <c r="E129" i="2"/>
  <c r="D129" i="2"/>
  <c r="K127" i="2"/>
  <c r="J127" i="2"/>
  <c r="I127" i="2"/>
  <c r="H127" i="2"/>
  <c r="G127" i="2"/>
  <c r="F127" i="2"/>
  <c r="E127" i="2"/>
  <c r="D127" i="2"/>
  <c r="K125" i="2"/>
  <c r="J125" i="2"/>
  <c r="I125" i="2"/>
  <c r="H125" i="2"/>
  <c r="G125" i="2"/>
  <c r="F125" i="2"/>
  <c r="E125" i="2"/>
  <c r="D125" i="2"/>
  <c r="K123" i="2"/>
  <c r="J123" i="2"/>
  <c r="I123" i="2"/>
  <c r="H123" i="2"/>
  <c r="G123" i="2"/>
  <c r="F123" i="2"/>
  <c r="E123" i="2"/>
  <c r="D123" i="2"/>
  <c r="K121" i="2"/>
  <c r="J121" i="2"/>
  <c r="I121" i="2"/>
  <c r="H121" i="2"/>
  <c r="G121" i="2"/>
  <c r="F121" i="2"/>
  <c r="E121" i="2"/>
  <c r="D121" i="2"/>
  <c r="K119" i="2"/>
  <c r="J119" i="2"/>
  <c r="I119" i="2"/>
  <c r="H119" i="2"/>
  <c r="G119" i="2"/>
  <c r="F119" i="2"/>
  <c r="E119" i="2"/>
  <c r="D119" i="2"/>
  <c r="K117" i="2"/>
  <c r="J117" i="2"/>
  <c r="I117" i="2"/>
  <c r="H117" i="2"/>
  <c r="G117" i="2"/>
  <c r="F117" i="2"/>
  <c r="E117" i="2"/>
  <c r="D117" i="2"/>
  <c r="K115" i="2"/>
  <c r="J115" i="2"/>
  <c r="I115" i="2"/>
  <c r="H115" i="2"/>
  <c r="G115" i="2"/>
  <c r="F115" i="2"/>
  <c r="E115" i="2"/>
  <c r="D115" i="2"/>
  <c r="K113" i="2"/>
  <c r="J113" i="2"/>
  <c r="I113" i="2"/>
  <c r="H113" i="2"/>
  <c r="G113" i="2"/>
  <c r="F113" i="2"/>
  <c r="E113" i="2"/>
  <c r="D113" i="2"/>
  <c r="K111" i="2"/>
  <c r="J111" i="2"/>
  <c r="I111" i="2"/>
  <c r="H111" i="2"/>
  <c r="G111" i="2"/>
  <c r="F111" i="2"/>
  <c r="E111" i="2"/>
  <c r="D111" i="2"/>
  <c r="K109" i="2"/>
  <c r="J109" i="2"/>
  <c r="I109" i="2"/>
  <c r="H109" i="2"/>
  <c r="G109" i="2"/>
  <c r="F109" i="2"/>
  <c r="E109" i="2"/>
  <c r="D109" i="2"/>
  <c r="K107" i="2"/>
  <c r="J107" i="2"/>
  <c r="I107" i="2"/>
  <c r="H107" i="2"/>
  <c r="G107" i="2"/>
  <c r="F107" i="2"/>
  <c r="E107" i="2"/>
  <c r="D107" i="2"/>
  <c r="K105" i="2"/>
  <c r="J105" i="2"/>
  <c r="I105" i="2"/>
  <c r="H105" i="2"/>
  <c r="G105" i="2"/>
  <c r="F105" i="2"/>
  <c r="E105" i="2"/>
  <c r="D105" i="2"/>
  <c r="K103" i="2"/>
  <c r="J103" i="2"/>
  <c r="I103" i="2"/>
  <c r="H103" i="2"/>
  <c r="G103" i="2"/>
  <c r="F103" i="2"/>
  <c r="E103" i="2"/>
  <c r="D103" i="2"/>
  <c r="K101" i="2"/>
  <c r="J101" i="2"/>
  <c r="I101" i="2"/>
  <c r="H101" i="2"/>
  <c r="G101" i="2"/>
  <c r="F101" i="2"/>
  <c r="E101" i="2"/>
  <c r="D101" i="2"/>
  <c r="K199" i="2"/>
  <c r="J199" i="2"/>
  <c r="I199" i="2"/>
  <c r="H199" i="2"/>
  <c r="G199" i="2"/>
  <c r="F199" i="2"/>
  <c r="E199" i="2"/>
  <c r="D199" i="2"/>
  <c r="K197" i="2"/>
  <c r="J197" i="2"/>
  <c r="I197" i="2"/>
  <c r="H197" i="2"/>
  <c r="G197" i="2"/>
  <c r="F197" i="2"/>
  <c r="E197" i="2"/>
  <c r="D197" i="2"/>
  <c r="K195" i="2"/>
  <c r="J195" i="2"/>
  <c r="I195" i="2"/>
  <c r="H195" i="2"/>
  <c r="G195" i="2"/>
  <c r="F195" i="2"/>
  <c r="E195" i="2"/>
  <c r="D195" i="2"/>
  <c r="K193" i="2"/>
  <c r="J193" i="2"/>
  <c r="I193" i="2"/>
  <c r="H193" i="2"/>
  <c r="G193" i="2"/>
  <c r="F193" i="2"/>
  <c r="E193" i="2"/>
  <c r="D193" i="2"/>
  <c r="K191" i="2"/>
  <c r="J191" i="2"/>
  <c r="I191" i="2"/>
  <c r="H191" i="2"/>
  <c r="G191" i="2"/>
  <c r="F191" i="2"/>
  <c r="E191" i="2"/>
  <c r="D191" i="2"/>
  <c r="K189" i="2"/>
  <c r="J189" i="2"/>
  <c r="I189" i="2"/>
  <c r="H189" i="2"/>
  <c r="G189" i="2"/>
  <c r="F189" i="2"/>
  <c r="E189" i="2"/>
  <c r="D189" i="2"/>
  <c r="K187" i="2"/>
  <c r="J187" i="2"/>
  <c r="I187" i="2"/>
  <c r="H187" i="2"/>
  <c r="G187" i="2"/>
  <c r="F187" i="2"/>
  <c r="E187" i="2"/>
  <c r="D187" i="2"/>
  <c r="K185" i="2"/>
  <c r="J185" i="2"/>
  <c r="I185" i="2"/>
  <c r="H185" i="2"/>
  <c r="G185" i="2"/>
  <c r="F185" i="2"/>
  <c r="E185" i="2"/>
  <c r="D185" i="2"/>
  <c r="K183" i="2"/>
  <c r="J183" i="2"/>
  <c r="I183" i="2"/>
  <c r="H183" i="2"/>
  <c r="G183" i="2"/>
  <c r="F183" i="2"/>
  <c r="E183" i="2"/>
  <c r="D183" i="2"/>
  <c r="K181" i="2"/>
  <c r="J181" i="2"/>
  <c r="I181" i="2"/>
  <c r="H181" i="2"/>
  <c r="G181" i="2"/>
  <c r="F181" i="2"/>
  <c r="E181" i="2"/>
  <c r="D181" i="2"/>
  <c r="K179" i="2"/>
  <c r="J179" i="2"/>
  <c r="I179" i="2"/>
  <c r="H179" i="2"/>
  <c r="G179" i="2"/>
  <c r="F179" i="2"/>
  <c r="E179" i="2"/>
  <c r="D179" i="2"/>
  <c r="K177" i="2"/>
  <c r="J177" i="2"/>
  <c r="I177" i="2"/>
  <c r="H177" i="2"/>
  <c r="G177" i="2"/>
  <c r="F177" i="2"/>
  <c r="E177" i="2"/>
  <c r="D177" i="2"/>
  <c r="K175" i="2"/>
  <c r="J175" i="2"/>
  <c r="I175" i="2"/>
  <c r="H175" i="2"/>
  <c r="G175" i="2"/>
  <c r="F175" i="2"/>
  <c r="E175" i="2"/>
  <c r="D175" i="2"/>
  <c r="K173" i="2"/>
  <c r="J173" i="2"/>
  <c r="I173" i="2"/>
  <c r="H173" i="2"/>
  <c r="G173" i="2"/>
  <c r="F173" i="2"/>
  <c r="E173" i="2"/>
  <c r="D173" i="2"/>
  <c r="K171" i="2"/>
  <c r="J171" i="2"/>
  <c r="I171" i="2"/>
  <c r="H171" i="2"/>
  <c r="G171" i="2"/>
  <c r="F171" i="2"/>
  <c r="E171" i="2"/>
  <c r="D171" i="2"/>
  <c r="K169" i="2"/>
  <c r="J169" i="2"/>
  <c r="I169" i="2"/>
  <c r="H169" i="2"/>
  <c r="G169" i="2"/>
  <c r="F169" i="2"/>
  <c r="E169" i="2"/>
  <c r="D169" i="2"/>
  <c r="K167" i="2"/>
  <c r="J167" i="2"/>
  <c r="I167" i="2"/>
  <c r="H167" i="2"/>
  <c r="G167" i="2"/>
  <c r="F167" i="2"/>
  <c r="E167" i="2"/>
  <c r="D167" i="2"/>
  <c r="K165" i="2"/>
  <c r="J165" i="2"/>
  <c r="I165" i="2"/>
  <c r="H165" i="2"/>
  <c r="G165" i="2"/>
  <c r="F165" i="2"/>
  <c r="E165" i="2"/>
  <c r="D165" i="2"/>
  <c r="K163" i="2"/>
  <c r="J163" i="2"/>
  <c r="I163" i="2"/>
  <c r="H163" i="2"/>
  <c r="G163" i="2"/>
  <c r="F163" i="2"/>
  <c r="E163" i="2"/>
  <c r="D163" i="2"/>
  <c r="K161" i="2"/>
  <c r="J161" i="2"/>
  <c r="I161" i="2"/>
  <c r="H161" i="2"/>
  <c r="G161" i="2"/>
  <c r="F161" i="2"/>
  <c r="E161" i="2"/>
  <c r="D161" i="2"/>
  <c r="K159" i="2"/>
  <c r="J159" i="2"/>
  <c r="I159" i="2"/>
  <c r="H159" i="2"/>
  <c r="G159" i="2"/>
  <c r="F159" i="2"/>
  <c r="E159" i="2"/>
  <c r="D159" i="2"/>
  <c r="K157" i="2"/>
  <c r="J157" i="2"/>
  <c r="I157" i="2"/>
  <c r="H157" i="2"/>
  <c r="G157" i="2"/>
  <c r="F157" i="2"/>
  <c r="E157" i="2"/>
  <c r="D157" i="2"/>
  <c r="K155" i="2"/>
  <c r="J155" i="2"/>
  <c r="I155" i="2"/>
  <c r="H155" i="2"/>
  <c r="G155" i="2"/>
  <c r="F155" i="2"/>
  <c r="E155" i="2"/>
  <c r="D155" i="2"/>
  <c r="K153" i="2"/>
  <c r="J153" i="2"/>
  <c r="I153" i="2"/>
  <c r="H153" i="2"/>
  <c r="G153" i="2"/>
  <c r="F153" i="2"/>
  <c r="E153" i="2"/>
  <c r="D153" i="2"/>
  <c r="K151" i="2"/>
  <c r="J151" i="2"/>
  <c r="I151" i="2"/>
  <c r="H151" i="2"/>
  <c r="G151" i="2"/>
  <c r="F151" i="2"/>
  <c r="E151" i="2"/>
  <c r="D151" i="2"/>
  <c r="K249" i="2"/>
  <c r="J249" i="2"/>
  <c r="I249" i="2"/>
  <c r="H249" i="2"/>
  <c r="G249" i="2"/>
  <c r="F249" i="2"/>
  <c r="E249" i="2"/>
  <c r="D249" i="2"/>
  <c r="K247" i="2"/>
  <c r="J247" i="2"/>
  <c r="I247" i="2"/>
  <c r="H247" i="2"/>
  <c r="G247" i="2"/>
  <c r="F247" i="2"/>
  <c r="E247" i="2"/>
  <c r="D247" i="2"/>
  <c r="K245" i="2"/>
  <c r="J245" i="2"/>
  <c r="I245" i="2"/>
  <c r="H245" i="2"/>
  <c r="G245" i="2"/>
  <c r="F245" i="2"/>
  <c r="E245" i="2"/>
  <c r="D245" i="2"/>
  <c r="K243" i="2"/>
  <c r="J243" i="2"/>
  <c r="I243" i="2"/>
  <c r="H243" i="2"/>
  <c r="G243" i="2"/>
  <c r="F243" i="2"/>
  <c r="E243" i="2"/>
  <c r="D243" i="2"/>
  <c r="K241" i="2"/>
  <c r="J241" i="2"/>
  <c r="I241" i="2"/>
  <c r="H241" i="2"/>
  <c r="G241" i="2"/>
  <c r="F241" i="2"/>
  <c r="E241" i="2"/>
  <c r="D241" i="2"/>
  <c r="K239" i="2"/>
  <c r="J239" i="2"/>
  <c r="I239" i="2"/>
  <c r="H239" i="2"/>
  <c r="G239" i="2"/>
  <c r="F239" i="2"/>
  <c r="E239" i="2"/>
  <c r="D239" i="2"/>
  <c r="K237" i="2"/>
  <c r="J237" i="2"/>
  <c r="I237" i="2"/>
  <c r="H237" i="2"/>
  <c r="G237" i="2"/>
  <c r="F237" i="2"/>
  <c r="E237" i="2"/>
  <c r="D237" i="2"/>
  <c r="K235" i="2"/>
  <c r="J235" i="2"/>
  <c r="I235" i="2"/>
  <c r="H235" i="2"/>
  <c r="G235" i="2"/>
  <c r="F235" i="2"/>
  <c r="E235" i="2"/>
  <c r="D235" i="2"/>
  <c r="K233" i="2"/>
  <c r="J233" i="2"/>
  <c r="I233" i="2"/>
  <c r="H233" i="2"/>
  <c r="G233" i="2"/>
  <c r="F233" i="2"/>
  <c r="E233" i="2"/>
  <c r="D233" i="2"/>
  <c r="K231" i="2"/>
  <c r="J231" i="2"/>
  <c r="I231" i="2"/>
  <c r="H231" i="2"/>
  <c r="G231" i="2"/>
  <c r="F231" i="2"/>
  <c r="E231" i="2"/>
  <c r="D231" i="2"/>
  <c r="K229" i="2"/>
  <c r="J229" i="2"/>
  <c r="I229" i="2"/>
  <c r="H229" i="2"/>
  <c r="G229" i="2"/>
  <c r="F229" i="2"/>
  <c r="E229" i="2"/>
  <c r="D229" i="2"/>
  <c r="K227" i="2"/>
  <c r="J227" i="2"/>
  <c r="I227" i="2"/>
  <c r="H227" i="2"/>
  <c r="G227" i="2"/>
  <c r="F227" i="2"/>
  <c r="E227" i="2"/>
  <c r="D227" i="2"/>
  <c r="K225" i="2"/>
  <c r="J225" i="2"/>
  <c r="I225" i="2"/>
  <c r="H225" i="2"/>
  <c r="G225" i="2"/>
  <c r="F225" i="2"/>
  <c r="E225" i="2"/>
  <c r="D225" i="2"/>
  <c r="K223" i="2"/>
  <c r="J223" i="2"/>
  <c r="I223" i="2"/>
  <c r="H223" i="2"/>
  <c r="G223" i="2"/>
  <c r="F223" i="2"/>
  <c r="E223" i="2"/>
  <c r="D223" i="2"/>
  <c r="K221" i="2"/>
  <c r="J221" i="2"/>
  <c r="I221" i="2"/>
  <c r="H221" i="2"/>
  <c r="G221" i="2"/>
  <c r="F221" i="2"/>
  <c r="E221" i="2"/>
  <c r="D221" i="2"/>
  <c r="K219" i="2"/>
  <c r="J219" i="2"/>
  <c r="I219" i="2"/>
  <c r="H219" i="2"/>
  <c r="G219" i="2"/>
  <c r="F219" i="2"/>
  <c r="E219" i="2"/>
  <c r="D219" i="2"/>
  <c r="K217" i="2"/>
  <c r="J217" i="2"/>
  <c r="I217" i="2"/>
  <c r="H217" i="2"/>
  <c r="G217" i="2"/>
  <c r="F217" i="2"/>
  <c r="E217" i="2"/>
  <c r="D217" i="2"/>
  <c r="K215" i="2"/>
  <c r="J215" i="2"/>
  <c r="I215" i="2"/>
  <c r="H215" i="2"/>
  <c r="G215" i="2"/>
  <c r="F215" i="2"/>
  <c r="E215" i="2"/>
  <c r="D215" i="2"/>
  <c r="K213" i="2"/>
  <c r="J213" i="2"/>
  <c r="I213" i="2"/>
  <c r="H213" i="2"/>
  <c r="G213" i="2"/>
  <c r="F213" i="2"/>
  <c r="E213" i="2"/>
  <c r="D213" i="2"/>
  <c r="K211" i="2"/>
  <c r="J211" i="2"/>
  <c r="I211" i="2"/>
  <c r="H211" i="2"/>
  <c r="G211" i="2"/>
  <c r="F211" i="2"/>
  <c r="E211" i="2"/>
  <c r="D211" i="2"/>
  <c r="K209" i="2"/>
  <c r="J209" i="2"/>
  <c r="I209" i="2"/>
  <c r="H209" i="2"/>
  <c r="G209" i="2"/>
  <c r="F209" i="2"/>
  <c r="E209" i="2"/>
  <c r="D209" i="2"/>
  <c r="K207" i="2"/>
  <c r="J207" i="2"/>
  <c r="I207" i="2"/>
  <c r="H207" i="2"/>
  <c r="G207" i="2"/>
  <c r="F207" i="2"/>
  <c r="E207" i="2"/>
  <c r="D207" i="2"/>
  <c r="K205" i="2"/>
  <c r="J205" i="2"/>
  <c r="I205" i="2"/>
  <c r="H205" i="2"/>
  <c r="G205" i="2"/>
  <c r="F205" i="2"/>
  <c r="E205" i="2"/>
  <c r="D205" i="2"/>
  <c r="K203" i="2"/>
  <c r="J203" i="2"/>
  <c r="I203" i="2"/>
  <c r="H203" i="2"/>
  <c r="G203" i="2"/>
  <c r="F203" i="2"/>
  <c r="E203" i="2"/>
  <c r="D203" i="2"/>
  <c r="K201" i="2"/>
  <c r="J201" i="2"/>
  <c r="I201" i="2"/>
  <c r="H201" i="2"/>
  <c r="G201" i="2"/>
  <c r="F201" i="2"/>
  <c r="E201" i="2"/>
  <c r="D201" i="2"/>
  <c r="K299" i="2"/>
  <c r="J299" i="2"/>
  <c r="I299" i="2"/>
  <c r="H299" i="2"/>
  <c r="G299" i="2"/>
  <c r="F299" i="2"/>
  <c r="E299" i="2"/>
  <c r="D299" i="2"/>
  <c r="K297" i="2"/>
  <c r="J297" i="2"/>
  <c r="I297" i="2"/>
  <c r="H297" i="2"/>
  <c r="G297" i="2"/>
  <c r="F297" i="2"/>
  <c r="E297" i="2"/>
  <c r="D297" i="2"/>
  <c r="K295" i="2"/>
  <c r="J295" i="2"/>
  <c r="I295" i="2"/>
  <c r="H295" i="2"/>
  <c r="G295" i="2"/>
  <c r="F295" i="2"/>
  <c r="E295" i="2"/>
  <c r="D295" i="2"/>
  <c r="K293" i="2"/>
  <c r="J293" i="2"/>
  <c r="I293" i="2"/>
  <c r="H293" i="2"/>
  <c r="G293" i="2"/>
  <c r="F293" i="2"/>
  <c r="E293" i="2"/>
  <c r="D293" i="2"/>
  <c r="K291" i="2"/>
  <c r="J291" i="2"/>
  <c r="I291" i="2"/>
  <c r="H291" i="2"/>
  <c r="G291" i="2"/>
  <c r="F291" i="2"/>
  <c r="E291" i="2"/>
  <c r="D291" i="2"/>
  <c r="K289" i="2"/>
  <c r="J289" i="2"/>
  <c r="I289" i="2"/>
  <c r="H289" i="2"/>
  <c r="G289" i="2"/>
  <c r="F289" i="2"/>
  <c r="E289" i="2"/>
  <c r="D289" i="2"/>
  <c r="K287" i="2"/>
  <c r="J287" i="2"/>
  <c r="I287" i="2"/>
  <c r="H287" i="2"/>
  <c r="G287" i="2"/>
  <c r="F287" i="2"/>
  <c r="E287" i="2"/>
  <c r="D287" i="2"/>
  <c r="K285" i="2"/>
  <c r="J285" i="2"/>
  <c r="I285" i="2"/>
  <c r="H285" i="2"/>
  <c r="G285" i="2"/>
  <c r="F285" i="2"/>
  <c r="E285" i="2"/>
  <c r="D285" i="2"/>
  <c r="K283" i="2"/>
  <c r="J283" i="2"/>
  <c r="I283" i="2"/>
  <c r="H283" i="2"/>
  <c r="G283" i="2"/>
  <c r="F283" i="2"/>
  <c r="E283" i="2"/>
  <c r="D283" i="2"/>
  <c r="K281" i="2"/>
  <c r="J281" i="2"/>
  <c r="I281" i="2"/>
  <c r="H281" i="2"/>
  <c r="G281" i="2"/>
  <c r="F281" i="2"/>
  <c r="E281" i="2"/>
  <c r="D281" i="2"/>
  <c r="K279" i="2"/>
  <c r="J279" i="2"/>
  <c r="I279" i="2"/>
  <c r="H279" i="2"/>
  <c r="G279" i="2"/>
  <c r="F279" i="2"/>
  <c r="E279" i="2"/>
  <c r="D279" i="2"/>
  <c r="K277" i="2"/>
  <c r="J277" i="2"/>
  <c r="I277" i="2"/>
  <c r="H277" i="2"/>
  <c r="G277" i="2"/>
  <c r="F277" i="2"/>
  <c r="E277" i="2"/>
  <c r="D277" i="2"/>
  <c r="K275" i="2"/>
  <c r="J275" i="2"/>
  <c r="I275" i="2"/>
  <c r="H275" i="2"/>
  <c r="G275" i="2"/>
  <c r="F275" i="2"/>
  <c r="E275" i="2"/>
  <c r="D275" i="2"/>
  <c r="K273" i="2"/>
  <c r="J273" i="2"/>
  <c r="I273" i="2"/>
  <c r="H273" i="2"/>
  <c r="G273" i="2"/>
  <c r="F273" i="2"/>
  <c r="E273" i="2"/>
  <c r="D273" i="2"/>
  <c r="K271" i="2"/>
  <c r="J271" i="2"/>
  <c r="I271" i="2"/>
  <c r="H271" i="2"/>
  <c r="G271" i="2"/>
  <c r="F271" i="2"/>
  <c r="E271" i="2"/>
  <c r="D271" i="2"/>
  <c r="K269" i="2"/>
  <c r="J269" i="2"/>
  <c r="I269" i="2"/>
  <c r="H269" i="2"/>
  <c r="G269" i="2"/>
  <c r="F269" i="2"/>
  <c r="E269" i="2"/>
  <c r="D269" i="2"/>
  <c r="K267" i="2"/>
  <c r="J267" i="2"/>
  <c r="I267" i="2"/>
  <c r="H267" i="2"/>
  <c r="G267" i="2"/>
  <c r="F267" i="2"/>
  <c r="E267" i="2"/>
  <c r="D267" i="2"/>
  <c r="K265" i="2"/>
  <c r="J265" i="2"/>
  <c r="I265" i="2"/>
  <c r="H265" i="2"/>
  <c r="G265" i="2"/>
  <c r="F265" i="2"/>
  <c r="E265" i="2"/>
  <c r="D265" i="2"/>
  <c r="K263" i="2"/>
  <c r="J263" i="2"/>
  <c r="I263" i="2"/>
  <c r="H263" i="2"/>
  <c r="G263" i="2"/>
  <c r="F263" i="2"/>
  <c r="E263" i="2"/>
  <c r="D263" i="2"/>
  <c r="K261" i="2"/>
  <c r="J261" i="2"/>
  <c r="I261" i="2"/>
  <c r="H261" i="2"/>
  <c r="G261" i="2"/>
  <c r="F261" i="2"/>
  <c r="E261" i="2"/>
  <c r="D261" i="2"/>
  <c r="K259" i="2"/>
  <c r="J259" i="2"/>
  <c r="I259" i="2"/>
  <c r="H259" i="2"/>
  <c r="G259" i="2"/>
  <c r="F259" i="2"/>
  <c r="E259" i="2"/>
  <c r="D259" i="2"/>
  <c r="K257" i="2"/>
  <c r="J257" i="2"/>
  <c r="I257" i="2"/>
  <c r="H257" i="2"/>
  <c r="G257" i="2"/>
  <c r="F257" i="2"/>
  <c r="E257" i="2"/>
  <c r="D257" i="2"/>
  <c r="K255" i="2"/>
  <c r="J255" i="2"/>
  <c r="I255" i="2"/>
  <c r="H255" i="2"/>
  <c r="G255" i="2"/>
  <c r="F255" i="2"/>
  <c r="E255" i="2"/>
  <c r="D255" i="2"/>
  <c r="K253" i="2"/>
  <c r="J253" i="2"/>
  <c r="I253" i="2"/>
  <c r="H253" i="2"/>
  <c r="G253" i="2"/>
  <c r="F253" i="2"/>
  <c r="E253" i="2"/>
  <c r="D253" i="2"/>
  <c r="K251" i="2"/>
  <c r="J251" i="2"/>
  <c r="I251" i="2"/>
  <c r="H251" i="2"/>
  <c r="G251" i="2"/>
  <c r="F251" i="2"/>
  <c r="E251" i="2"/>
  <c r="D251" i="2"/>
  <c r="K349" i="2"/>
  <c r="J349" i="2"/>
  <c r="I349" i="2"/>
  <c r="H349" i="2"/>
  <c r="G349" i="2"/>
  <c r="F349" i="2"/>
  <c r="E349" i="2"/>
  <c r="D349" i="2"/>
  <c r="K347" i="2"/>
  <c r="J347" i="2"/>
  <c r="I347" i="2"/>
  <c r="H347" i="2"/>
  <c r="G347" i="2"/>
  <c r="F347" i="2"/>
  <c r="E347" i="2"/>
  <c r="D347" i="2"/>
  <c r="K345" i="2"/>
  <c r="J345" i="2"/>
  <c r="I345" i="2"/>
  <c r="H345" i="2"/>
  <c r="G345" i="2"/>
  <c r="F345" i="2"/>
  <c r="E345" i="2"/>
  <c r="D345" i="2"/>
  <c r="K343" i="2"/>
  <c r="J343" i="2"/>
  <c r="I343" i="2"/>
  <c r="H343" i="2"/>
  <c r="G343" i="2"/>
  <c r="F343" i="2"/>
  <c r="E343" i="2"/>
  <c r="D343" i="2"/>
  <c r="K341" i="2"/>
  <c r="J341" i="2"/>
  <c r="I341" i="2"/>
  <c r="H341" i="2"/>
  <c r="G341" i="2"/>
  <c r="F341" i="2"/>
  <c r="E341" i="2"/>
  <c r="D341" i="2"/>
  <c r="K339" i="2"/>
  <c r="J339" i="2"/>
  <c r="I339" i="2"/>
  <c r="H339" i="2"/>
  <c r="G339" i="2"/>
  <c r="F339" i="2"/>
  <c r="E339" i="2"/>
  <c r="D339" i="2"/>
  <c r="K337" i="2"/>
  <c r="J337" i="2"/>
  <c r="I337" i="2"/>
  <c r="H337" i="2"/>
  <c r="G337" i="2"/>
  <c r="F337" i="2"/>
  <c r="E337" i="2"/>
  <c r="D337" i="2"/>
  <c r="K335" i="2"/>
  <c r="J335" i="2"/>
  <c r="I335" i="2"/>
  <c r="H335" i="2"/>
  <c r="G335" i="2"/>
  <c r="F335" i="2"/>
  <c r="E335" i="2"/>
  <c r="D335" i="2"/>
  <c r="K333" i="2"/>
  <c r="J333" i="2"/>
  <c r="I333" i="2"/>
  <c r="H333" i="2"/>
  <c r="G333" i="2"/>
  <c r="F333" i="2"/>
  <c r="E333" i="2"/>
  <c r="D333" i="2"/>
  <c r="K331" i="2"/>
  <c r="J331" i="2"/>
  <c r="I331" i="2"/>
  <c r="H331" i="2"/>
  <c r="G331" i="2"/>
  <c r="F331" i="2"/>
  <c r="E331" i="2"/>
  <c r="D331" i="2"/>
  <c r="K329" i="2"/>
  <c r="J329" i="2"/>
  <c r="I329" i="2"/>
  <c r="H329" i="2"/>
  <c r="G329" i="2"/>
  <c r="F329" i="2"/>
  <c r="E329" i="2"/>
  <c r="D329" i="2"/>
  <c r="K327" i="2"/>
  <c r="J327" i="2"/>
  <c r="I327" i="2"/>
  <c r="H327" i="2"/>
  <c r="G327" i="2"/>
  <c r="F327" i="2"/>
  <c r="E327" i="2"/>
  <c r="D327" i="2"/>
  <c r="K325" i="2"/>
  <c r="J325" i="2"/>
  <c r="I325" i="2"/>
  <c r="H325" i="2"/>
  <c r="G325" i="2"/>
  <c r="F325" i="2"/>
  <c r="E325" i="2"/>
  <c r="D325" i="2"/>
  <c r="K323" i="2"/>
  <c r="J323" i="2"/>
  <c r="I323" i="2"/>
  <c r="H323" i="2"/>
  <c r="G323" i="2"/>
  <c r="F323" i="2"/>
  <c r="E323" i="2"/>
  <c r="D323" i="2"/>
  <c r="K321" i="2"/>
  <c r="J321" i="2"/>
  <c r="I321" i="2"/>
  <c r="H321" i="2"/>
  <c r="G321" i="2"/>
  <c r="F321" i="2"/>
  <c r="E321" i="2"/>
  <c r="D321" i="2"/>
  <c r="K319" i="2"/>
  <c r="J319" i="2"/>
  <c r="I319" i="2"/>
  <c r="H319" i="2"/>
  <c r="G319" i="2"/>
  <c r="F319" i="2"/>
  <c r="E319" i="2"/>
  <c r="D319" i="2"/>
  <c r="K317" i="2"/>
  <c r="J317" i="2"/>
  <c r="I317" i="2"/>
  <c r="H317" i="2"/>
  <c r="G317" i="2"/>
  <c r="F317" i="2"/>
  <c r="E317" i="2"/>
  <c r="D317" i="2"/>
  <c r="K315" i="2"/>
  <c r="J315" i="2"/>
  <c r="I315" i="2"/>
  <c r="H315" i="2"/>
  <c r="G315" i="2"/>
  <c r="F315" i="2"/>
  <c r="E315" i="2"/>
  <c r="D315" i="2"/>
  <c r="K313" i="2"/>
  <c r="J313" i="2"/>
  <c r="I313" i="2"/>
  <c r="H313" i="2"/>
  <c r="G313" i="2"/>
  <c r="F313" i="2"/>
  <c r="E313" i="2"/>
  <c r="D313" i="2"/>
  <c r="K311" i="2"/>
  <c r="J311" i="2"/>
  <c r="I311" i="2"/>
  <c r="H311" i="2"/>
  <c r="G311" i="2"/>
  <c r="F311" i="2"/>
  <c r="E311" i="2"/>
  <c r="D311" i="2"/>
  <c r="K309" i="2"/>
  <c r="J309" i="2"/>
  <c r="I309" i="2"/>
  <c r="H309" i="2"/>
  <c r="G309" i="2"/>
  <c r="F309" i="2"/>
  <c r="E309" i="2"/>
  <c r="D309" i="2"/>
  <c r="K307" i="2"/>
  <c r="J307" i="2"/>
  <c r="I307" i="2"/>
  <c r="H307" i="2"/>
  <c r="G307" i="2"/>
  <c r="F307" i="2"/>
  <c r="E307" i="2"/>
  <c r="D307" i="2"/>
  <c r="K305" i="2"/>
  <c r="J305" i="2"/>
  <c r="I305" i="2"/>
  <c r="H305" i="2"/>
  <c r="G305" i="2"/>
  <c r="F305" i="2"/>
  <c r="E305" i="2"/>
  <c r="D305" i="2"/>
  <c r="K303" i="2"/>
  <c r="J303" i="2"/>
  <c r="I303" i="2"/>
  <c r="H303" i="2"/>
  <c r="G303" i="2"/>
  <c r="F303" i="2"/>
  <c r="E303" i="2"/>
  <c r="D303" i="2"/>
  <c r="K301" i="2"/>
  <c r="J301" i="2"/>
  <c r="I301" i="2"/>
  <c r="H301" i="2"/>
  <c r="G301" i="2"/>
  <c r="F301" i="2"/>
  <c r="E301" i="2"/>
  <c r="D301" i="2"/>
  <c r="K387" i="2"/>
  <c r="J387" i="2"/>
  <c r="I387" i="2"/>
  <c r="H387" i="2"/>
  <c r="G387" i="2"/>
  <c r="F387" i="2"/>
  <c r="E387" i="2"/>
  <c r="D387" i="2"/>
  <c r="K385" i="2"/>
  <c r="J385" i="2"/>
  <c r="I385" i="2"/>
  <c r="H385" i="2"/>
  <c r="G385" i="2"/>
  <c r="F385" i="2"/>
  <c r="E385" i="2"/>
  <c r="D385" i="2"/>
  <c r="K383" i="2"/>
  <c r="J383" i="2"/>
  <c r="I383" i="2"/>
  <c r="H383" i="2"/>
  <c r="G383" i="2"/>
  <c r="F383" i="2"/>
  <c r="E383" i="2"/>
  <c r="D383" i="2"/>
  <c r="K381" i="2"/>
  <c r="J381" i="2"/>
  <c r="I381" i="2"/>
  <c r="H381" i="2"/>
  <c r="G381" i="2"/>
  <c r="F381" i="2"/>
  <c r="E381" i="2"/>
  <c r="D381" i="2"/>
  <c r="K379" i="2"/>
  <c r="J379" i="2"/>
  <c r="I379" i="2"/>
  <c r="H379" i="2"/>
  <c r="G379" i="2"/>
  <c r="F379" i="2"/>
  <c r="E379" i="2"/>
  <c r="D379" i="2"/>
  <c r="K377" i="2"/>
  <c r="J377" i="2"/>
  <c r="I377" i="2"/>
  <c r="H377" i="2"/>
  <c r="G377" i="2"/>
  <c r="F377" i="2"/>
  <c r="E377" i="2"/>
  <c r="D377" i="2"/>
  <c r="K375" i="2"/>
  <c r="J375" i="2"/>
  <c r="I375" i="2"/>
  <c r="H375" i="2"/>
  <c r="G375" i="2"/>
  <c r="F375" i="2"/>
  <c r="E375" i="2"/>
  <c r="D375" i="2"/>
  <c r="K373" i="2"/>
  <c r="J373" i="2"/>
  <c r="I373" i="2"/>
  <c r="H373" i="2"/>
  <c r="G373" i="2"/>
  <c r="F373" i="2"/>
  <c r="E373" i="2"/>
  <c r="D373" i="2"/>
  <c r="K371" i="2"/>
  <c r="J371" i="2"/>
  <c r="I371" i="2"/>
  <c r="H371" i="2"/>
  <c r="G371" i="2"/>
  <c r="F371" i="2"/>
  <c r="E371" i="2"/>
  <c r="D371" i="2"/>
  <c r="K369" i="2"/>
  <c r="J369" i="2"/>
  <c r="I369" i="2"/>
  <c r="H369" i="2"/>
  <c r="G369" i="2"/>
  <c r="F369" i="2"/>
  <c r="E369" i="2"/>
  <c r="D369" i="2"/>
  <c r="K367" i="2"/>
  <c r="J367" i="2"/>
  <c r="I367" i="2"/>
  <c r="H367" i="2"/>
  <c r="G367" i="2"/>
  <c r="F367" i="2"/>
  <c r="E367" i="2"/>
  <c r="D367" i="2"/>
  <c r="K365" i="2"/>
  <c r="J365" i="2"/>
  <c r="I365" i="2"/>
  <c r="H365" i="2"/>
  <c r="G365" i="2"/>
  <c r="F365" i="2"/>
  <c r="E365" i="2"/>
  <c r="D365" i="2"/>
  <c r="K363" i="2"/>
  <c r="J363" i="2"/>
  <c r="I363" i="2"/>
  <c r="H363" i="2"/>
  <c r="G363" i="2"/>
  <c r="F363" i="2"/>
  <c r="E363" i="2"/>
  <c r="D363" i="2"/>
  <c r="K361" i="2"/>
  <c r="J361" i="2"/>
  <c r="I361" i="2"/>
  <c r="H361" i="2"/>
  <c r="G361" i="2"/>
  <c r="F361" i="2"/>
  <c r="E361" i="2"/>
  <c r="D361" i="2"/>
  <c r="K359" i="2"/>
  <c r="J359" i="2"/>
  <c r="I359" i="2"/>
  <c r="H359" i="2"/>
  <c r="G359" i="2"/>
  <c r="F359" i="2"/>
  <c r="E359" i="2"/>
  <c r="D359" i="2"/>
  <c r="K357" i="2"/>
  <c r="J357" i="2"/>
  <c r="I357" i="2"/>
  <c r="H357" i="2"/>
  <c r="G357" i="2"/>
  <c r="F357" i="2"/>
  <c r="E357" i="2"/>
  <c r="D357" i="2"/>
  <c r="K355" i="2"/>
  <c r="J355" i="2"/>
  <c r="I355" i="2"/>
  <c r="H355" i="2"/>
  <c r="G355" i="2"/>
  <c r="F355" i="2"/>
  <c r="E355" i="2"/>
  <c r="D355" i="2"/>
  <c r="K353" i="2"/>
  <c r="J353" i="2"/>
  <c r="I353" i="2"/>
  <c r="H353" i="2"/>
  <c r="G353" i="2"/>
  <c r="F353" i="2"/>
  <c r="E353" i="2"/>
  <c r="D353" i="2"/>
  <c r="K351" i="2"/>
  <c r="J351" i="2"/>
  <c r="I351" i="2"/>
  <c r="H351" i="2"/>
  <c r="G351" i="2"/>
  <c r="F351" i="2"/>
  <c r="E351" i="2"/>
  <c r="D351" i="2"/>
  <c r="G77" i="9" l="1"/>
  <c r="F78" i="9" s="1"/>
  <c r="K407" i="2"/>
  <c r="J407" i="2"/>
  <c r="I407" i="2"/>
  <c r="H407" i="2"/>
  <c r="G407" i="2"/>
  <c r="F407" i="2"/>
  <c r="E407" i="2"/>
  <c r="D407" i="2"/>
  <c r="K405" i="2"/>
  <c r="J405" i="2"/>
  <c r="I405" i="2"/>
  <c r="H405" i="2"/>
  <c r="G405" i="2"/>
  <c r="F405" i="2"/>
  <c r="E405" i="2"/>
  <c r="D405" i="2"/>
  <c r="K403" i="2"/>
  <c r="J403" i="2"/>
  <c r="I403" i="2"/>
  <c r="H403" i="2"/>
  <c r="G403" i="2"/>
  <c r="F403" i="2"/>
  <c r="E403" i="2"/>
  <c r="D403" i="2"/>
  <c r="K401" i="2"/>
  <c r="J401" i="2"/>
  <c r="I401" i="2"/>
  <c r="H401" i="2"/>
  <c r="G401" i="2"/>
  <c r="F401" i="2"/>
  <c r="E401" i="2"/>
  <c r="D401" i="2"/>
  <c r="K399" i="2"/>
  <c r="J399" i="2"/>
  <c r="I399" i="2"/>
  <c r="H399" i="2"/>
  <c r="G399" i="2"/>
  <c r="F399" i="2"/>
  <c r="E399" i="2"/>
  <c r="D399" i="2"/>
  <c r="K397" i="2"/>
  <c r="J397" i="2"/>
  <c r="I397" i="2"/>
  <c r="H397" i="2"/>
  <c r="G397" i="2"/>
  <c r="F397" i="2"/>
  <c r="E397" i="2"/>
  <c r="D397" i="2"/>
  <c r="K395" i="2"/>
  <c r="J395" i="2"/>
  <c r="I395" i="2"/>
  <c r="H395" i="2"/>
  <c r="G395" i="2"/>
  <c r="F395" i="2"/>
  <c r="E395" i="2"/>
  <c r="D395" i="2"/>
  <c r="K393" i="2"/>
  <c r="J393" i="2"/>
  <c r="I393" i="2"/>
  <c r="H393" i="2"/>
  <c r="G393" i="2"/>
  <c r="F393" i="2"/>
  <c r="E393" i="2"/>
  <c r="D393" i="2"/>
  <c r="K391" i="2"/>
  <c r="J391" i="2"/>
  <c r="I391" i="2"/>
  <c r="H391" i="2"/>
  <c r="G391" i="2"/>
  <c r="F391" i="2"/>
  <c r="E391" i="2"/>
  <c r="D391" i="2"/>
  <c r="K389" i="2"/>
  <c r="J389" i="2"/>
  <c r="I389" i="2"/>
  <c r="H389" i="2"/>
  <c r="G389" i="2"/>
  <c r="F389" i="2"/>
  <c r="E389" i="2"/>
  <c r="D389" i="2"/>
  <c r="K17" i="2"/>
  <c r="J17" i="2"/>
  <c r="H17" i="2"/>
  <c r="E17" i="2"/>
  <c r="D17" i="2"/>
  <c r="K15" i="2"/>
  <c r="J15" i="2"/>
  <c r="H15" i="2"/>
  <c r="E15" i="2"/>
  <c r="D15" i="2"/>
  <c r="K13" i="2"/>
  <c r="J13" i="2"/>
  <c r="H13" i="2"/>
  <c r="E13" i="2"/>
  <c r="D13" i="2"/>
  <c r="K11" i="2"/>
  <c r="J11" i="2"/>
  <c r="H11" i="2"/>
  <c r="E11" i="2"/>
  <c r="D11" i="2"/>
  <c r="G9" i="2"/>
  <c r="K9" i="2"/>
  <c r="J9" i="2"/>
  <c r="I9" i="2"/>
  <c r="H9" i="2"/>
  <c r="F9" i="2"/>
  <c r="E9" i="2"/>
  <c r="D9" i="2"/>
  <c r="AG416" i="2"/>
  <c r="AF416" i="2"/>
  <c r="AE416" i="2"/>
  <c r="AD416" i="2"/>
  <c r="Y416" i="2"/>
  <c r="X416" i="2"/>
  <c r="W416" i="2"/>
  <c r="V416" i="2"/>
  <c r="U416" i="2"/>
  <c r="T416" i="2"/>
  <c r="S416" i="2"/>
  <c r="R416" i="2"/>
  <c r="Q416" i="2"/>
  <c r="P416" i="2"/>
  <c r="O416" i="2"/>
  <c r="N416" i="2"/>
  <c r="M416" i="2"/>
  <c r="AG415" i="2"/>
  <c r="AF415" i="2"/>
  <c r="AE415" i="2"/>
  <c r="AD415" i="2"/>
  <c r="Y415" i="2"/>
  <c r="X415" i="2"/>
  <c r="W415" i="2"/>
  <c r="V415" i="2"/>
  <c r="U415" i="2"/>
  <c r="T415" i="2"/>
  <c r="S415" i="2"/>
  <c r="R415" i="2"/>
  <c r="Q415" i="2"/>
  <c r="P415" i="2"/>
  <c r="O415" i="2"/>
  <c r="N415" i="2"/>
  <c r="M415" i="2"/>
  <c r="T8" i="7"/>
  <c r="T7" i="7" s="1"/>
  <c r="E8" i="1" s="1"/>
  <c r="E75" i="9"/>
  <c r="C71" i="9"/>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E55" i="9"/>
  <c r="F52" i="9"/>
  <c r="E47" i="9"/>
  <c r="F47" i="9" s="1"/>
  <c r="G47" i="9" s="1"/>
  <c r="H47" i="9" s="1"/>
  <c r="I47" i="9" s="1"/>
  <c r="J47" i="9" s="1"/>
  <c r="K47" i="9" s="1"/>
  <c r="L47" i="9" s="1"/>
  <c r="M47" i="9" s="1"/>
  <c r="N47" i="9" s="1"/>
  <c r="O47" i="9" s="1"/>
  <c r="P47" i="9" s="1"/>
  <c r="Q47" i="9" s="1"/>
  <c r="R47" i="9" s="1"/>
  <c r="S47" i="9" s="1"/>
  <c r="T47" i="9" s="1"/>
  <c r="U47" i="9" s="1"/>
  <c r="V47" i="9" s="1"/>
  <c r="W47" i="9" s="1"/>
  <c r="X47" i="9" s="1"/>
  <c r="Y47" i="9" s="1"/>
  <c r="Z47" i="9" s="1"/>
  <c r="AA47" i="9" s="1"/>
  <c r="AB47" i="9" s="1"/>
  <c r="AC47" i="9" s="1"/>
  <c r="G10" i="9"/>
  <c r="E10" i="9"/>
  <c r="E9" i="9"/>
  <c r="F9" i="9" s="1"/>
  <c r="G9" i="9" s="1"/>
  <c r="H9" i="9" s="1"/>
  <c r="I9" i="9" s="1"/>
  <c r="J9" i="9" s="1"/>
  <c r="K9" i="9" s="1"/>
  <c r="L9" i="9" s="1"/>
  <c r="M9" i="9" s="1"/>
  <c r="N9" i="9" s="1"/>
  <c r="O9" i="9" s="1"/>
  <c r="P9" i="9" s="1"/>
  <c r="Q9" i="9" s="1"/>
  <c r="R9" i="9" s="1"/>
  <c r="S9" i="9" s="1"/>
  <c r="T9" i="9" s="1"/>
  <c r="U9" i="9" s="1"/>
  <c r="V9" i="9" s="1"/>
  <c r="W9" i="9" s="1"/>
  <c r="X9" i="9" s="1"/>
  <c r="Y9" i="9" s="1"/>
  <c r="Z9" i="9" s="1"/>
  <c r="AA9" i="9" s="1"/>
  <c r="AB9" i="9" s="1"/>
  <c r="AC9" i="9" s="1"/>
  <c r="J8" i="9"/>
  <c r="K8" i="9" s="1"/>
  <c r="L8" i="9" s="1"/>
  <c r="M8" i="9" s="1"/>
  <c r="N8" i="9" s="1"/>
  <c r="O8" i="9" s="1"/>
  <c r="P8" i="9" s="1"/>
  <c r="Q8" i="9" s="1"/>
  <c r="R8" i="9" s="1"/>
  <c r="S8" i="9" s="1"/>
  <c r="T8" i="9" s="1"/>
  <c r="U8" i="9" s="1"/>
  <c r="V8" i="9" s="1"/>
  <c r="W8" i="9" s="1"/>
  <c r="X8" i="9" s="1"/>
  <c r="Y8" i="9" s="1"/>
  <c r="Z8" i="9" s="1"/>
  <c r="AA8" i="9" s="1"/>
  <c r="AB8" i="9" s="1"/>
  <c r="AC8" i="9" s="1"/>
  <c r="D8" i="3"/>
  <c r="F19" i="3"/>
  <c r="E19" i="3"/>
  <c r="E8" i="3" s="1"/>
  <c r="D19" i="3"/>
  <c r="C19" i="3"/>
  <c r="C8" i="3" s="1"/>
  <c r="F32" i="3"/>
  <c r="F35" i="3" s="1"/>
  <c r="D32" i="3"/>
  <c r="D35" i="3" s="1"/>
  <c r="D27" i="3"/>
  <c r="E27" i="3" s="1"/>
  <c r="F27" i="3" s="1"/>
  <c r="D14" i="3"/>
  <c r="E14" i="3"/>
  <c r="F14" i="3" s="1"/>
  <c r="E32" i="3"/>
  <c r="E35" i="3"/>
  <c r="C32" i="3"/>
  <c r="C35" i="3" s="1"/>
  <c r="D7" i="3"/>
  <c r="E7" i="3" s="1"/>
  <c r="F7" i="3" s="1"/>
  <c r="C10" i="2"/>
  <c r="C12" i="2" s="1"/>
  <c r="C14" i="2" s="1"/>
  <c r="C16" i="2" s="1"/>
  <c r="C18" i="2" s="1"/>
  <c r="C20" i="2" s="1"/>
  <c r="C22" i="2" s="1"/>
  <c r="C24" i="2" s="1"/>
  <c r="C26" i="2" s="1"/>
  <c r="C28" i="2" s="1"/>
  <c r="C30" i="2" s="1"/>
  <c r="C32" i="2" s="1"/>
  <c r="C34" i="2" s="1"/>
  <c r="C36" i="2" s="1"/>
  <c r="C38" i="2" s="1"/>
  <c r="C40" i="2" s="1"/>
  <c r="C42" i="2" s="1"/>
  <c r="C44" i="2" s="1"/>
  <c r="C46" i="2" s="1"/>
  <c r="C48" i="2" s="1"/>
  <c r="C50" i="2" s="1"/>
  <c r="C52" i="2" s="1"/>
  <c r="C54" i="2" s="1"/>
  <c r="C56" i="2" s="1"/>
  <c r="C58" i="2" s="1"/>
  <c r="C60" i="2" s="1"/>
  <c r="C62" i="2" s="1"/>
  <c r="C64" i="2" s="1"/>
  <c r="C66" i="2" s="1"/>
  <c r="C68" i="2" s="1"/>
  <c r="C70" i="2" s="1"/>
  <c r="C72" i="2" s="1"/>
  <c r="C74" i="2" s="1"/>
  <c r="C76" i="2" s="1"/>
  <c r="C78" i="2" s="1"/>
  <c r="C80" i="2" s="1"/>
  <c r="C82" i="2" s="1"/>
  <c r="C84" i="2" s="1"/>
  <c r="C86" i="2" s="1"/>
  <c r="C88" i="2" s="1"/>
  <c r="C90" i="2" s="1"/>
  <c r="C92" i="2" s="1"/>
  <c r="C94" i="2" s="1"/>
  <c r="C96" i="2" s="1"/>
  <c r="C98" i="2" s="1"/>
  <c r="C100" i="2" s="1"/>
  <c r="C102" i="2" s="1"/>
  <c r="C104" i="2" s="1"/>
  <c r="C106" i="2" s="1"/>
  <c r="C108" i="2" s="1"/>
  <c r="C110" i="2" s="1"/>
  <c r="C112" i="2" s="1"/>
  <c r="C114" i="2" s="1"/>
  <c r="C116" i="2" s="1"/>
  <c r="C118" i="2" s="1"/>
  <c r="C120" i="2" s="1"/>
  <c r="C122" i="2" s="1"/>
  <c r="C124" i="2" s="1"/>
  <c r="C126" i="2" s="1"/>
  <c r="C128" i="2" s="1"/>
  <c r="C130" i="2" s="1"/>
  <c r="C132" i="2" s="1"/>
  <c r="C134" i="2" s="1"/>
  <c r="C136" i="2" s="1"/>
  <c r="C138" i="2" s="1"/>
  <c r="C140" i="2" s="1"/>
  <c r="C142" i="2" s="1"/>
  <c r="C144" i="2" s="1"/>
  <c r="C146" i="2" s="1"/>
  <c r="C148" i="2" s="1"/>
  <c r="C150" i="2" s="1"/>
  <c r="C152" i="2" s="1"/>
  <c r="C154" i="2" s="1"/>
  <c r="C156" i="2" s="1"/>
  <c r="C158" i="2" s="1"/>
  <c r="C160" i="2" s="1"/>
  <c r="C162" i="2" s="1"/>
  <c r="C164" i="2" s="1"/>
  <c r="C166" i="2" s="1"/>
  <c r="C168" i="2" s="1"/>
  <c r="C170" i="2" s="1"/>
  <c r="C172" i="2" s="1"/>
  <c r="C174" i="2" s="1"/>
  <c r="C176" i="2" s="1"/>
  <c r="C178" i="2" s="1"/>
  <c r="C180" i="2" s="1"/>
  <c r="C182" i="2" s="1"/>
  <c r="C184" i="2" s="1"/>
  <c r="C186" i="2" s="1"/>
  <c r="C188" i="2" s="1"/>
  <c r="C190" i="2" s="1"/>
  <c r="C192" i="2" s="1"/>
  <c r="C194" i="2" s="1"/>
  <c r="C196" i="2" s="1"/>
  <c r="C198" i="2" s="1"/>
  <c r="C200" i="2" s="1"/>
  <c r="C202" i="2" s="1"/>
  <c r="C204" i="2" s="1"/>
  <c r="C206" i="2" s="1"/>
  <c r="C208" i="2" s="1"/>
  <c r="C210" i="2" s="1"/>
  <c r="C212" i="2" s="1"/>
  <c r="C214" i="2" s="1"/>
  <c r="C216" i="2" s="1"/>
  <c r="C218" i="2" s="1"/>
  <c r="C220" i="2" s="1"/>
  <c r="C222" i="2" s="1"/>
  <c r="C224" i="2" s="1"/>
  <c r="C226" i="2" s="1"/>
  <c r="C228" i="2" s="1"/>
  <c r="C230" i="2" s="1"/>
  <c r="C232" i="2" s="1"/>
  <c r="C234" i="2" s="1"/>
  <c r="C236" i="2" s="1"/>
  <c r="C238" i="2" s="1"/>
  <c r="C240" i="2" s="1"/>
  <c r="C242" i="2" s="1"/>
  <c r="C244" i="2" s="1"/>
  <c r="C246" i="2" s="1"/>
  <c r="C248" i="2" s="1"/>
  <c r="C250" i="2" s="1"/>
  <c r="C252" i="2" s="1"/>
  <c r="C254" i="2" s="1"/>
  <c r="C256" i="2" s="1"/>
  <c r="C258" i="2" s="1"/>
  <c r="C260" i="2" s="1"/>
  <c r="C262" i="2" s="1"/>
  <c r="C264" i="2" s="1"/>
  <c r="C266" i="2" s="1"/>
  <c r="C268" i="2" s="1"/>
  <c r="C270" i="2" s="1"/>
  <c r="C272" i="2" s="1"/>
  <c r="C274" i="2" s="1"/>
  <c r="C276" i="2" s="1"/>
  <c r="C278" i="2" s="1"/>
  <c r="C280" i="2" s="1"/>
  <c r="C282" i="2" s="1"/>
  <c r="C284" i="2" s="1"/>
  <c r="C286" i="2" s="1"/>
  <c r="C288" i="2" s="1"/>
  <c r="C290" i="2" s="1"/>
  <c r="C292" i="2" s="1"/>
  <c r="C294" i="2" s="1"/>
  <c r="C296" i="2" s="1"/>
  <c r="C298" i="2" s="1"/>
  <c r="C300" i="2" s="1"/>
  <c r="C302" i="2" s="1"/>
  <c r="C304" i="2" s="1"/>
  <c r="C306" i="2" s="1"/>
  <c r="C308" i="2" s="1"/>
  <c r="C310" i="2" s="1"/>
  <c r="C312" i="2" s="1"/>
  <c r="C314" i="2" s="1"/>
  <c r="C316" i="2" s="1"/>
  <c r="C318" i="2" s="1"/>
  <c r="C320" i="2" s="1"/>
  <c r="C322" i="2" s="1"/>
  <c r="C324" i="2" s="1"/>
  <c r="C326" i="2" s="1"/>
  <c r="C328" i="2" s="1"/>
  <c r="C330" i="2" s="1"/>
  <c r="C332" i="2" s="1"/>
  <c r="C334" i="2" s="1"/>
  <c r="C336" i="2" s="1"/>
  <c r="C338" i="2" s="1"/>
  <c r="C340" i="2" s="1"/>
  <c r="C342" i="2" s="1"/>
  <c r="C344" i="2" s="1"/>
  <c r="C346" i="2" s="1"/>
  <c r="C348" i="2" s="1"/>
  <c r="C350" i="2" s="1"/>
  <c r="C352" i="2" s="1"/>
  <c r="C354" i="2" s="1"/>
  <c r="C356" i="2" s="1"/>
  <c r="C358" i="2" s="1"/>
  <c r="C360" i="2" s="1"/>
  <c r="C362" i="2" s="1"/>
  <c r="C364" i="2" s="1"/>
  <c r="C366" i="2" s="1"/>
  <c r="C368" i="2" s="1"/>
  <c r="C370" i="2" s="1"/>
  <c r="C372" i="2" s="1"/>
  <c r="C374" i="2" s="1"/>
  <c r="C376" i="2" s="1"/>
  <c r="C378" i="2" s="1"/>
  <c r="C380" i="2" s="1"/>
  <c r="C382" i="2" s="1"/>
  <c r="C384" i="2" s="1"/>
  <c r="C386" i="2" s="1"/>
  <c r="H491" i="7" l="1"/>
  <c r="H240" i="7" s="1"/>
  <c r="H492" i="7" s="1"/>
  <c r="F10" i="9"/>
  <c r="F37" i="9"/>
  <c r="AA423" i="2"/>
  <c r="AA420" i="2"/>
  <c r="AA412" i="2"/>
  <c r="AA409" i="2"/>
  <c r="AC420" i="2"/>
  <c r="AB420" i="2"/>
  <c r="Z423" i="2"/>
  <c r="Z420" i="2"/>
  <c r="Z412" i="2"/>
  <c r="Z409" i="2"/>
  <c r="AC424" i="2"/>
  <c r="AC419" i="2"/>
  <c r="AC413" i="2"/>
  <c r="AC410" i="2"/>
  <c r="AB423" i="2"/>
  <c r="AB424" i="2"/>
  <c r="AB419" i="2"/>
  <c r="AB413" i="2"/>
  <c r="AB410" i="2"/>
  <c r="AC412" i="2"/>
  <c r="AA424" i="2"/>
  <c r="AA419" i="2"/>
  <c r="AA413" i="2"/>
  <c r="AA410" i="2"/>
  <c r="AC423" i="2"/>
  <c r="Z424" i="2"/>
  <c r="Z419" i="2"/>
  <c r="Z427" i="2" s="1"/>
  <c r="Z413" i="2"/>
  <c r="Z410" i="2"/>
  <c r="AC409" i="2"/>
  <c r="AB412" i="2"/>
  <c r="AB409" i="2"/>
  <c r="W410" i="2"/>
  <c r="G78" i="9"/>
  <c r="F79" i="9" s="1"/>
  <c r="H10" i="9"/>
  <c r="I10" i="9"/>
  <c r="D76" i="9"/>
  <c r="D10" i="9"/>
  <c r="C388" i="2"/>
  <c r="C390" i="2" s="1"/>
  <c r="C392" i="2" s="1"/>
  <c r="C394" i="2" s="1"/>
  <c r="C396" i="2" s="1"/>
  <c r="C398" i="2" s="1"/>
  <c r="C400" i="2" s="1"/>
  <c r="C402" i="2" s="1"/>
  <c r="C404" i="2" s="1"/>
  <c r="C406" i="2" s="1"/>
  <c r="Q413" i="2"/>
  <c r="AF413" i="2"/>
  <c r="R409" i="2"/>
  <c r="P412" i="2"/>
  <c r="AD409" i="2"/>
  <c r="U413" i="2"/>
  <c r="T409" i="2"/>
  <c r="AF409" i="2"/>
  <c r="M410" i="2"/>
  <c r="AE410" i="2"/>
  <c r="T412" i="2"/>
  <c r="Y413" i="2"/>
  <c r="N409" i="2"/>
  <c r="V409" i="2"/>
  <c r="O410" i="2"/>
  <c r="X412" i="2"/>
  <c r="M413" i="2"/>
  <c r="AG413" i="2"/>
  <c r="P409" i="2"/>
  <c r="X409" i="2"/>
  <c r="S410" i="2"/>
  <c r="AF412" i="2"/>
  <c r="O409" i="2"/>
  <c r="S409" i="2"/>
  <c r="W409" i="2"/>
  <c r="AE409" i="2"/>
  <c r="P410" i="2"/>
  <c r="T410" i="2"/>
  <c r="X410" i="2"/>
  <c r="AF410" i="2"/>
  <c r="M412" i="2"/>
  <c r="Q412" i="2"/>
  <c r="U412" i="2"/>
  <c r="Y412" i="2"/>
  <c r="AG412" i="2"/>
  <c r="N413" i="2"/>
  <c r="R413" i="2"/>
  <c r="V413" i="2"/>
  <c r="AD413" i="2"/>
  <c r="AD420" i="2"/>
  <c r="O413" i="2"/>
  <c r="S413" i="2"/>
  <c r="W413" i="2"/>
  <c r="AE413" i="2"/>
  <c r="X424" i="2"/>
  <c r="Q410" i="2"/>
  <c r="U410" i="2"/>
  <c r="Y410" i="2"/>
  <c r="AG410" i="2"/>
  <c r="N412" i="2"/>
  <c r="R412" i="2"/>
  <c r="V412" i="2"/>
  <c r="AD412" i="2"/>
  <c r="M409" i="2"/>
  <c r="Q409" i="2"/>
  <c r="U409" i="2"/>
  <c r="Y409" i="2"/>
  <c r="AG409" i="2"/>
  <c r="N410" i="2"/>
  <c r="R410" i="2"/>
  <c r="V410" i="2"/>
  <c r="AD410" i="2"/>
  <c r="O412" i="2"/>
  <c r="S412" i="2"/>
  <c r="W412" i="2"/>
  <c r="AE412" i="2"/>
  <c r="P413" i="2"/>
  <c r="T413" i="2"/>
  <c r="X413" i="2"/>
  <c r="S423" i="2"/>
  <c r="Q419" i="2"/>
  <c r="AE424" i="2"/>
  <c r="T424" i="2"/>
  <c r="U419" i="2"/>
  <c r="N420" i="2"/>
  <c r="W423" i="2"/>
  <c r="M424" i="2"/>
  <c r="AF424" i="2"/>
  <c r="Y419" i="2"/>
  <c r="R420" i="2"/>
  <c r="AE423" i="2"/>
  <c r="P424" i="2"/>
  <c r="M419" i="2"/>
  <c r="AG419" i="2"/>
  <c r="V420" i="2"/>
  <c r="O423" i="2"/>
  <c r="N419" i="2"/>
  <c r="R419" i="2"/>
  <c r="V419" i="2"/>
  <c r="AD419" i="2"/>
  <c r="O420" i="2"/>
  <c r="S420" i="2"/>
  <c r="W420" i="2"/>
  <c r="AE420" i="2"/>
  <c r="P423" i="2"/>
  <c r="T423" i="2"/>
  <c r="X423" i="2"/>
  <c r="AF423" i="2"/>
  <c r="Q424" i="2"/>
  <c r="AG424" i="2"/>
  <c r="O419" i="2"/>
  <c r="S419" i="2"/>
  <c r="W419" i="2"/>
  <c r="AE419" i="2"/>
  <c r="P420" i="2"/>
  <c r="T420" i="2"/>
  <c r="X420" i="2"/>
  <c r="AF420" i="2"/>
  <c r="M423" i="2"/>
  <c r="Q423" i="2"/>
  <c r="U423" i="2"/>
  <c r="Y423" i="2"/>
  <c r="AG423" i="2"/>
  <c r="N424" i="2"/>
  <c r="R424" i="2"/>
  <c r="V424" i="2"/>
  <c r="AD424" i="2"/>
  <c r="U424" i="2"/>
  <c r="Y424" i="2"/>
  <c r="P419" i="2"/>
  <c r="T419" i="2"/>
  <c r="X419" i="2"/>
  <c r="AF419" i="2"/>
  <c r="M420" i="2"/>
  <c r="Q420" i="2"/>
  <c r="U420" i="2"/>
  <c r="Y420" i="2"/>
  <c r="AG420" i="2"/>
  <c r="N423" i="2"/>
  <c r="R423" i="2"/>
  <c r="V423" i="2"/>
  <c r="AD423" i="2"/>
  <c r="O424" i="2"/>
  <c r="S424" i="2"/>
  <c r="W424" i="2"/>
  <c r="M428" i="2" l="1"/>
  <c r="N428" i="2"/>
  <c r="AA427" i="2"/>
  <c r="F63" i="1"/>
  <c r="F10" i="1" s="1"/>
  <c r="AB427" i="2"/>
  <c r="AB428" i="2"/>
  <c r="T239" i="7"/>
  <c r="E19" i="1" s="1"/>
  <c r="T238" i="7"/>
  <c r="E18" i="1" s="1"/>
  <c r="Q491" i="7"/>
  <c r="I491" i="7"/>
  <c r="O491" i="7"/>
  <c r="K491" i="7"/>
  <c r="N491" i="7"/>
  <c r="L491" i="7"/>
  <c r="R491" i="7"/>
  <c r="P491" i="7"/>
  <c r="S491" i="7"/>
  <c r="J491" i="7"/>
  <c r="M491" i="7"/>
  <c r="AC428" i="2"/>
  <c r="AC427" i="2"/>
  <c r="AA428" i="2"/>
  <c r="Z428" i="2"/>
  <c r="O427" i="2"/>
  <c r="U427" i="2"/>
  <c r="AE427" i="2"/>
  <c r="G79" i="9"/>
  <c r="F80" i="9" s="1"/>
  <c r="E76" i="9"/>
  <c r="D77" i="9" s="1"/>
  <c r="J10" i="9"/>
  <c r="AD428" i="2"/>
  <c r="R428" i="2"/>
  <c r="Q427" i="2"/>
  <c r="M427" i="2"/>
  <c r="X428" i="2"/>
  <c r="AE428" i="2"/>
  <c r="S427" i="2"/>
  <c r="T428" i="2"/>
  <c r="W427" i="2"/>
  <c r="AF427" i="2"/>
  <c r="S428" i="2"/>
  <c r="AG427" i="2"/>
  <c r="AF428" i="2"/>
  <c r="T427" i="2"/>
  <c r="P428" i="2"/>
  <c r="Y427" i="2"/>
  <c r="V428" i="2"/>
  <c r="P427" i="2"/>
  <c r="X427" i="2"/>
  <c r="W428" i="2"/>
  <c r="N427" i="2"/>
  <c r="V427" i="2"/>
  <c r="AG428" i="2"/>
  <c r="U428" i="2"/>
  <c r="Q428" i="2"/>
  <c r="O428" i="2"/>
  <c r="Y428" i="2"/>
  <c r="AD427" i="2"/>
  <c r="R427" i="2"/>
  <c r="N422" i="2"/>
  <c r="O422" i="2" s="1"/>
  <c r="P422" i="2" s="1"/>
  <c r="Q422" i="2" s="1"/>
  <c r="R422" i="2" s="1"/>
  <c r="S422" i="2" s="1"/>
  <c r="T422" i="2" s="1"/>
  <c r="U422" i="2" s="1"/>
  <c r="V422" i="2" s="1"/>
  <c r="W422" i="2" s="1"/>
  <c r="X422" i="2" s="1"/>
  <c r="Y422" i="2" s="1"/>
  <c r="Z422" i="2" s="1"/>
  <c r="AA422" i="2" s="1"/>
  <c r="AB422" i="2" s="1"/>
  <c r="AC422" i="2" s="1"/>
  <c r="AD422" i="2" s="1"/>
  <c r="AE422" i="2" s="1"/>
  <c r="AF422" i="2" s="1"/>
  <c r="AG422" i="2" s="1"/>
  <c r="N426" i="2"/>
  <c r="O426" i="2" s="1"/>
  <c r="P426" i="2" s="1"/>
  <c r="Q426" i="2" s="1"/>
  <c r="R426" i="2" s="1"/>
  <c r="S426" i="2" s="1"/>
  <c r="T426" i="2" s="1"/>
  <c r="U426" i="2" s="1"/>
  <c r="V426" i="2" s="1"/>
  <c r="W426" i="2" s="1"/>
  <c r="X426" i="2" s="1"/>
  <c r="Y426" i="2" s="1"/>
  <c r="Z426" i="2" s="1"/>
  <c r="AA426" i="2" s="1"/>
  <c r="AB426" i="2" s="1"/>
  <c r="AC426" i="2" s="1"/>
  <c r="AD426" i="2" s="1"/>
  <c r="AE426" i="2" s="1"/>
  <c r="AF426" i="2" s="1"/>
  <c r="AG426" i="2" s="1"/>
  <c r="M13" i="1" l="1"/>
  <c r="M65" i="1" s="1"/>
  <c r="L13" i="1"/>
  <c r="L65" i="1" s="1"/>
  <c r="O13" i="1"/>
  <c r="O65" i="1" s="1"/>
  <c r="K13" i="1"/>
  <c r="K65" i="1" s="1"/>
  <c r="G13" i="1"/>
  <c r="G65" i="1" s="1"/>
  <c r="J13" i="1"/>
  <c r="J65" i="1" s="1"/>
  <c r="I13" i="1"/>
  <c r="I65" i="1" s="1"/>
  <c r="N13" i="1"/>
  <c r="N65" i="1" s="1"/>
  <c r="H13" i="1"/>
  <c r="H65" i="1" s="1"/>
  <c r="T491" i="7"/>
  <c r="T240" i="7" s="1"/>
  <c r="T492" i="7" s="1"/>
  <c r="E65" i="1"/>
  <c r="E20" i="1" s="1"/>
  <c r="F26" i="1"/>
  <c r="F27" i="1" s="1"/>
  <c r="G28" i="1" s="1"/>
  <c r="G80" i="9"/>
  <c r="F81" i="9" s="1"/>
  <c r="K10" i="9"/>
  <c r="E77" i="9"/>
  <c r="D78" i="9" s="1"/>
  <c r="E23" i="1" l="1"/>
  <c r="E30" i="1" s="1"/>
  <c r="E31" i="1"/>
  <c r="H480" i="7"/>
  <c r="H496" i="7" s="1"/>
  <c r="I240" i="7"/>
  <c r="G81" i="9"/>
  <c r="F82" i="9" s="1"/>
  <c r="L10" i="9"/>
  <c r="E78" i="9"/>
  <c r="D79" i="9" s="1"/>
  <c r="E66" i="1" l="1"/>
  <c r="I492" i="7"/>
  <c r="T248" i="7"/>
  <c r="T247" i="7" s="1"/>
  <c r="F8" i="1" s="1"/>
  <c r="G82" i="9"/>
  <c r="F83" i="9" s="1"/>
  <c r="E79" i="9"/>
  <c r="D80" i="9" s="1"/>
  <c r="M10" i="9"/>
  <c r="F29" i="1" l="1"/>
  <c r="G63" i="1"/>
  <c r="G10" i="1" s="1"/>
  <c r="T478" i="7"/>
  <c r="T479" i="7"/>
  <c r="F19" i="1" s="1"/>
  <c r="J240" i="7"/>
  <c r="J492" i="7" s="1"/>
  <c r="K240" i="7" s="1"/>
  <c r="G83" i="9"/>
  <c r="F84" i="9" s="1"/>
  <c r="E80" i="9"/>
  <c r="D81" i="9" s="1"/>
  <c r="N10" i="9"/>
  <c r="E5" i="14" l="1" a="1"/>
  <c r="E5" i="14" s="1"/>
  <c r="F18" i="1"/>
  <c r="F65" i="1"/>
  <c r="F20" i="1" s="1"/>
  <c r="G26" i="1"/>
  <c r="G27" i="1" s="1"/>
  <c r="H28" i="1" s="1"/>
  <c r="T495" i="7"/>
  <c r="R13" i="12"/>
  <c r="Y13" i="12" s="1"/>
  <c r="Z13" i="12"/>
  <c r="K492" i="7"/>
  <c r="G84" i="9"/>
  <c r="F85" i="9" s="1"/>
  <c r="O10" i="9"/>
  <c r="E81" i="9"/>
  <c r="D82" i="9" s="1"/>
  <c r="F31" i="1" l="1"/>
  <c r="T480" i="7"/>
  <c r="T496" i="7" s="1"/>
  <c r="G20" i="1" s="1"/>
  <c r="G85" i="9"/>
  <c r="F86" i="9" s="1"/>
  <c r="P10" i="9"/>
  <c r="E82" i="9"/>
  <c r="D83" i="9" s="1"/>
  <c r="F23" i="1" l="1"/>
  <c r="F66" i="1"/>
  <c r="V495" i="7"/>
  <c r="L240" i="7"/>
  <c r="L492" i="7" s="1"/>
  <c r="M240" i="7" s="1"/>
  <c r="G86" i="9"/>
  <c r="F87" i="9" s="1"/>
  <c r="E83" i="9"/>
  <c r="D84" i="9" s="1"/>
  <c r="Q10" i="9"/>
  <c r="G66" i="1" l="1"/>
  <c r="H20" i="1" s="1"/>
  <c r="I28" i="1"/>
  <c r="F30" i="1"/>
  <c r="G29" i="1" s="1"/>
  <c r="G23" i="1"/>
  <c r="J28" i="1" s="1"/>
  <c r="G87" i="9"/>
  <c r="F88" i="9" s="1"/>
  <c r="E84" i="9"/>
  <c r="D85" i="9" s="1"/>
  <c r="R10" i="9"/>
  <c r="G30" i="1" l="1"/>
  <c r="H29" i="1" s="1"/>
  <c r="H23" i="1"/>
  <c r="K28" i="1" s="1"/>
  <c r="G31" i="1"/>
  <c r="H66" i="1"/>
  <c r="I20" i="1" s="1"/>
  <c r="M492" i="7"/>
  <c r="G88" i="9"/>
  <c r="F89" i="9" s="1"/>
  <c r="S10" i="9"/>
  <c r="E85" i="9"/>
  <c r="D86" i="9" s="1"/>
  <c r="H31" i="1" l="1"/>
  <c r="H30" i="1"/>
  <c r="I29" i="1" s="1"/>
  <c r="N240" i="7"/>
  <c r="N492" i="7" s="1"/>
  <c r="G89" i="9"/>
  <c r="F90" i="9" s="1"/>
  <c r="T10" i="9"/>
  <c r="E86" i="9"/>
  <c r="D87" i="9" s="1"/>
  <c r="I23" i="1" l="1"/>
  <c r="L28" i="1" s="1"/>
  <c r="I31" i="1"/>
  <c r="I66" i="1"/>
  <c r="J20" i="1" s="1"/>
  <c r="G90" i="9"/>
  <c r="F91" i="9" s="1"/>
  <c r="E87" i="9"/>
  <c r="D88" i="9" s="1"/>
  <c r="U10" i="9"/>
  <c r="I30" i="1" l="1"/>
  <c r="J66" i="1"/>
  <c r="K20" i="1" s="1"/>
  <c r="J23" i="1"/>
  <c r="M28" i="1" s="1"/>
  <c r="O240" i="7"/>
  <c r="O492" i="7" s="1"/>
  <c r="G91" i="9"/>
  <c r="F92" i="9" s="1"/>
  <c r="E88" i="9"/>
  <c r="D89" i="9" s="1"/>
  <c r="V10" i="9"/>
  <c r="K66" i="1" l="1"/>
  <c r="L20" i="1" s="1"/>
  <c r="K23" i="1"/>
  <c r="N28" i="1" s="1"/>
  <c r="G92" i="9"/>
  <c r="F93" i="9" s="1"/>
  <c r="W10" i="9"/>
  <c r="E89" i="9"/>
  <c r="D90" i="9" s="1"/>
  <c r="L66" i="1" l="1"/>
  <c r="M20" i="1" s="1"/>
  <c r="L23" i="1"/>
  <c r="O28" i="1" s="1"/>
  <c r="P240" i="7"/>
  <c r="P492" i="7" s="1"/>
  <c r="G93" i="9"/>
  <c r="F94" i="9" s="1"/>
  <c r="X10" i="9"/>
  <c r="E90" i="9"/>
  <c r="D91" i="9" s="1"/>
  <c r="E9" i="14" l="1" a="1"/>
  <c r="E9" i="14" s="1"/>
  <c r="M66" i="1"/>
  <c r="N20" i="1" s="1"/>
  <c r="M23" i="1"/>
  <c r="G94" i="9"/>
  <c r="F95" i="9" s="1"/>
  <c r="G95" i="9" s="1"/>
  <c r="E91" i="9"/>
  <c r="D92" i="9" s="1"/>
  <c r="Y10" i="9"/>
  <c r="N66" i="1" l="1"/>
  <c r="N23" i="1"/>
  <c r="Q240" i="7"/>
  <c r="Q492" i="7" s="1"/>
  <c r="E92" i="9"/>
  <c r="D93" i="9" s="1"/>
  <c r="Z10" i="9"/>
  <c r="O20" i="1" l="1"/>
  <c r="AA10" i="9"/>
  <c r="E93" i="9"/>
  <c r="D94" i="9" s="1"/>
  <c r="O23" i="1" l="1"/>
  <c r="E7" i="14" a="1"/>
  <c r="O66" i="1"/>
  <c r="R240" i="7"/>
  <c r="R492" i="7" s="1"/>
  <c r="AB10" i="9"/>
  <c r="E94" i="9"/>
  <c r="D95" i="9" s="1"/>
  <c r="E7" i="14" l="1"/>
  <c r="E95" i="9"/>
  <c r="AC10" i="9"/>
  <c r="S240" i="7" l="1"/>
  <c r="S492" i="7" s="1"/>
  <c r="I480" i="7" l="1"/>
  <c r="I496" i="7" s="1"/>
  <c r="J480" i="7" l="1"/>
  <c r="J496" i="7" s="1"/>
  <c r="K480" i="7" s="1"/>
  <c r="K496" i="7" s="1"/>
  <c r="L480" i="7" l="1"/>
  <c r="L496" i="7" s="1"/>
  <c r="M480" i="7" l="1"/>
  <c r="M496" i="7" s="1"/>
  <c r="J29" i="1"/>
  <c r="J31" i="1" s="1"/>
  <c r="J30" i="1" l="1"/>
  <c r="K29" i="1" s="1"/>
  <c r="K31" i="1" s="1"/>
  <c r="N480" i="7"/>
  <c r="N496" i="7" s="1"/>
  <c r="K30" i="1" l="1"/>
  <c r="O480" i="7"/>
  <c r="O496" i="7" s="1"/>
  <c r="P480" i="7" l="1"/>
  <c r="P496" i="7" s="1"/>
  <c r="L29" i="1"/>
  <c r="L31" i="1" s="1"/>
  <c r="L30" i="1" l="1"/>
  <c r="Q480" i="7"/>
  <c r="Q496" i="7" s="1"/>
  <c r="R480" i="7" l="1"/>
  <c r="R496" i="7" s="1"/>
  <c r="S480" i="7" l="1"/>
  <c r="S496" i="7" s="1"/>
  <c r="M29" i="1"/>
  <c r="M31" i="1" s="1"/>
  <c r="M30" i="1" l="1"/>
  <c r="N29" i="1" s="1"/>
  <c r="N31" i="1" s="1"/>
  <c r="N30" i="1" l="1"/>
  <c r="O29" i="1" s="1"/>
  <c r="E8" i="14" l="1" a="1"/>
  <c r="E8" i="14" s="1"/>
  <c r="E6" i="14" s="1"/>
  <c r="E11" i="14" s="1"/>
  <c r="O30" i="1"/>
  <c r="O31" i="1"/>
  <c r="K6" i="14" l="1"/>
  <c r="K11" i="14" s="1"/>
  <c r="J6" i="14"/>
  <c r="J11" i="14" s="1"/>
  <c r="F6" i="14"/>
  <c r="F11" i="14" s="1"/>
  <c r="M6" i="14"/>
  <c r="M11" i="14" s="1"/>
  <c r="E10" i="14" a="1"/>
  <c r="L6" i="14"/>
  <c r="L11" i="14" s="1"/>
  <c r="N6" i="14"/>
  <c r="N11" i="14" s="1"/>
  <c r="H6" i="14"/>
  <c r="H11" i="14" s="1"/>
  <c r="O6" i="14"/>
  <c r="O11" i="14" s="1"/>
  <c r="G6" i="14"/>
  <c r="G11" i="14" s="1"/>
  <c r="I6" i="14"/>
  <c r="I11" i="14" s="1"/>
  <c r="O12" i="14" l="1"/>
  <c r="G12" i="14"/>
  <c r="L12" i="14"/>
  <c r="H12" i="14"/>
  <c r="N12" i="14"/>
  <c r="F12" i="14"/>
  <c r="M12" i="14"/>
  <c r="K12" i="14"/>
  <c r="J12" i="14"/>
  <c r="I12" i="14"/>
  <c r="E10" i="14"/>
  <c r="E1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C62" authorId="0" shapeId="0" xr:uid="{008FF178-6755-4000-A51D-BC51B6E4025C}">
      <text>
        <r>
          <rPr>
            <b/>
            <sz val="9"/>
            <color indexed="81"/>
            <rFont val="Tahoma"/>
            <family val="2"/>
          </rPr>
          <t>DELL:</t>
        </r>
        <r>
          <rPr>
            <sz val="9"/>
            <color indexed="81"/>
            <rFont val="Tahoma"/>
            <family val="2"/>
          </rPr>
          <t xml:space="preserve">
remove carryover values:
1. the historical values will be provided by PEMC; to be updated annually;
2.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<sst xmlns="http://schemas.openxmlformats.org/spreadsheetml/2006/main" count="1896" uniqueCount="519">
  <si>
    <t>-</t>
  </si>
  <si>
    <t>(MWh)</t>
  </si>
  <si>
    <t>(REC)</t>
  </si>
  <si>
    <t>MW</t>
  </si>
  <si>
    <t>MWh</t>
  </si>
  <si>
    <t>Resource 
(RE / 
Non-RE)</t>
  </si>
  <si>
    <t xml:space="preserve">Fuel Type
(Oil based / Coal /  Natural Gas / Biomass / Geothermal / Solar / Hydro / Ocean / Wind) </t>
  </si>
  <si>
    <t>RE</t>
  </si>
  <si>
    <t>Yes</t>
  </si>
  <si>
    <t>Solar</t>
  </si>
  <si>
    <t>Non-RE</t>
  </si>
  <si>
    <t>Plant Name</t>
  </si>
  <si>
    <t>Hydro</t>
  </si>
  <si>
    <t>Total</t>
  </si>
  <si>
    <t>Resource</t>
  </si>
  <si>
    <t>Wind</t>
  </si>
  <si>
    <t>Biomass</t>
  </si>
  <si>
    <t xml:space="preserve">Customer </t>
  </si>
  <si>
    <t>Residential</t>
  </si>
  <si>
    <t>Commercial</t>
  </si>
  <si>
    <t>Industrial</t>
  </si>
  <si>
    <t>Others</t>
  </si>
  <si>
    <t>Electricity Sales</t>
  </si>
  <si>
    <t>Utilities Own-Use</t>
  </si>
  <si>
    <t>Power Losses</t>
  </si>
  <si>
    <t>ACTUAL</t>
  </si>
  <si>
    <t>No.</t>
  </si>
  <si>
    <t>Total Contracted Supply
(RE and Non-RE)</t>
  </si>
  <si>
    <t>Total Contracted Supply</t>
  </si>
  <si>
    <t>Eligible RE Plants (For ERC Approval)</t>
  </si>
  <si>
    <t>For ERC Approval</t>
  </si>
  <si>
    <t>Total Eligible RE Plants</t>
  </si>
  <si>
    <t>3.  Location of Mandated Participant</t>
  </si>
  <si>
    <t>CY</t>
  </si>
  <si>
    <t>RPS Year</t>
  </si>
  <si>
    <t xml:space="preserve"> </t>
  </si>
  <si>
    <t>2.  Classification of Mandated Participant (Shade appropriate box)</t>
  </si>
  <si>
    <t>No</t>
  </si>
  <si>
    <t>Eligibility
(Yes:  Have been in commercial operations after the effectivity of  RE Law / No:  Have been in commercial operations before the effectivity of  RE Law)</t>
  </si>
  <si>
    <t>Oil based</t>
  </si>
  <si>
    <t>Coal</t>
  </si>
  <si>
    <t>Natural Gas</t>
  </si>
  <si>
    <t>Geothermal</t>
  </si>
  <si>
    <t>Ocean</t>
  </si>
  <si>
    <t>PSA Status
(ERC Approved/
For ERC Approval/
For CSP</t>
  </si>
  <si>
    <t>4b.  Designation</t>
  </si>
  <si>
    <t>4.  Contact Details</t>
  </si>
  <si>
    <t>4a.  Focal Person</t>
  </si>
  <si>
    <t>Cells with this color shall be filled-in manually by Mandated Participant.</t>
  </si>
  <si>
    <t>2.  Classification of Mandated Participant</t>
  </si>
  <si>
    <t>COMPUTATION OF PERCENTAGE OF FIT PLANT GENERATION</t>
  </si>
  <si>
    <t>GENERATION OF RE PLANTS UNDER FIT (MWh)</t>
  </si>
  <si>
    <t>January</t>
  </si>
  <si>
    <t>February</t>
  </si>
  <si>
    <t>March</t>
  </si>
  <si>
    <t>April</t>
  </si>
  <si>
    <t>May</t>
  </si>
  <si>
    <t>June</t>
  </si>
  <si>
    <t>July</t>
  </si>
  <si>
    <t>August</t>
  </si>
  <si>
    <t>September</t>
  </si>
  <si>
    <t>October</t>
  </si>
  <si>
    <t>November</t>
  </si>
  <si>
    <t>December</t>
  </si>
  <si>
    <t>Beginning Balance</t>
  </si>
  <si>
    <r>
      <t>K</t>
    </r>
    <r>
      <rPr>
        <b/>
        <vertAlign val="subscript"/>
        <sz val="11"/>
        <color theme="1"/>
        <rFont val="Calibri"/>
        <family val="2"/>
        <scheme val="minor"/>
      </rPr>
      <t>0</t>
    </r>
  </si>
  <si>
    <t>Source:  DOE 2018 Power Statistics as of 29 March 2019</t>
  </si>
  <si>
    <t>POWER CONSUMPTION BY SECTION (MWh)</t>
  </si>
  <si>
    <t>Source:  TransCo as of January 2019</t>
  </si>
  <si>
    <r>
      <t>PERCENTAGE OF RE PLANTS UNDER FIT (K</t>
    </r>
    <r>
      <rPr>
        <b/>
        <vertAlign val="subscript"/>
        <sz val="11"/>
        <color theme="1"/>
        <rFont val="Calibri"/>
        <family val="2"/>
        <scheme val="minor"/>
      </rPr>
      <t>0</t>
    </r>
    <r>
      <rPr>
        <b/>
        <sz val="11"/>
        <color theme="1"/>
        <rFont val="Calibri"/>
        <family val="2"/>
        <scheme val="minor"/>
      </rPr>
      <t>)</t>
    </r>
  </si>
  <si>
    <r>
      <t>K</t>
    </r>
    <r>
      <rPr>
        <vertAlign val="subscript"/>
        <sz val="11"/>
        <color theme="1"/>
        <rFont val="Calibri"/>
        <family val="2"/>
        <scheme val="minor"/>
      </rPr>
      <t>0</t>
    </r>
    <r>
      <rPr>
        <sz val="11"/>
        <color theme="1"/>
        <rFont val="Calibri"/>
        <family val="2"/>
        <scheme val="minor"/>
      </rPr>
      <t xml:space="preserve"> = Generation of RE Plants Under FIT / Net Electricity Sales</t>
    </r>
  </si>
  <si>
    <t>Year 4
2023</t>
  </si>
  <si>
    <t>Year 5
2024</t>
  </si>
  <si>
    <t>Year 6
2025</t>
  </si>
  <si>
    <t>Year 7
2026</t>
  </si>
  <si>
    <t>Year 8
2027</t>
  </si>
  <si>
    <t>Year 9
2028</t>
  </si>
  <si>
    <t>Year 10
2029</t>
  </si>
  <si>
    <t>11.  RE Facility for Own-Use (RE-OU)</t>
  </si>
  <si>
    <t>B.  RPS Requirement Computation</t>
  </si>
  <si>
    <t>D.  RPS REC Account</t>
  </si>
  <si>
    <t>(%)</t>
  </si>
  <si>
    <r>
      <t>8.  RPS Requirement (RPS</t>
    </r>
    <r>
      <rPr>
        <b/>
        <vertAlign val="subscript"/>
        <sz val="12"/>
        <color theme="1"/>
        <rFont val="Arial"/>
        <family val="2"/>
      </rPr>
      <t>n</t>
    </r>
    <r>
      <rPr>
        <b/>
        <sz val="12"/>
        <color theme="1"/>
        <rFont val="Arial"/>
        <family val="2"/>
      </rPr>
      <t>)</t>
    </r>
  </si>
  <si>
    <t>9.  PSA from Eligible RE Plants (PSA)</t>
  </si>
  <si>
    <r>
      <t xml:space="preserve">10.  Net-Metering </t>
    </r>
    <r>
      <rPr>
        <b/>
        <sz val="12"/>
        <rFont val="Calibri"/>
        <family val="2"/>
      </rPr>
      <t>≤</t>
    </r>
    <r>
      <rPr>
        <b/>
        <sz val="12"/>
        <rFont val="Arial"/>
        <family val="2"/>
      </rPr>
      <t xml:space="preserve"> 100 kW (NM)</t>
    </r>
  </si>
  <si>
    <t>13.  Purchased from the RE Market (REM)</t>
  </si>
  <si>
    <t xml:space="preserve">9d.  </t>
  </si>
  <si>
    <t>9e.</t>
  </si>
  <si>
    <t xml:space="preserve">9f.  </t>
  </si>
  <si>
    <t xml:space="preserve">9g.  </t>
  </si>
  <si>
    <t xml:space="preserve">9h.  </t>
  </si>
  <si>
    <t xml:space="preserve">9i.  </t>
  </si>
  <si>
    <t xml:space="preserve">9j.  </t>
  </si>
  <si>
    <t xml:space="preserve">9k.  </t>
  </si>
  <si>
    <t xml:space="preserve">9l.  </t>
  </si>
  <si>
    <t xml:space="preserve">9m.  </t>
  </si>
  <si>
    <t xml:space="preserve">9n.  </t>
  </si>
  <si>
    <t xml:space="preserve">9o.  </t>
  </si>
  <si>
    <t>C.  RPS Compliance Mechanism</t>
  </si>
  <si>
    <t>12.  Green Energy Option Program (GEOP)</t>
  </si>
  <si>
    <t>Green Energy Option Program (GEOP)</t>
  </si>
  <si>
    <t>10.  Net-Metering ≤ 100 kW (NM)</t>
  </si>
  <si>
    <t>- Carry-over Total Eligible RECs</t>
  </si>
  <si>
    <t>E.  Carry-Over Values</t>
  </si>
  <si>
    <t>1.  Name of Mandated Participant in Full</t>
  </si>
  <si>
    <t>Distribution Utilitiy (DU)</t>
  </si>
  <si>
    <t>- Others (Please specify)</t>
  </si>
  <si>
    <t>Luzon</t>
  </si>
  <si>
    <t>3a.  Business Address in Full:</t>
  </si>
  <si>
    <t>3b.  Address of Plant in Full (If applicable):</t>
  </si>
  <si>
    <t>4c.  E-mail Address/Telephone Number</t>
  </si>
  <si>
    <t>Mandated Participant</t>
  </si>
  <si>
    <t>Retail Electricity Supplier (RES)</t>
  </si>
  <si>
    <t>Local Retail Electricity Supplier (LRES)</t>
  </si>
  <si>
    <t>Supplier of Last Resort (SOLR)</t>
  </si>
  <si>
    <t>Generation Company (GENCO) with Directly Connected Customer (DCC)</t>
  </si>
  <si>
    <t>Visayas</t>
  </si>
  <si>
    <t>Mindanao</t>
  </si>
  <si>
    <t>PROJECTED</t>
  </si>
  <si>
    <t>Transition Period</t>
  </si>
  <si>
    <t>Percentage of FIT Plant Generation</t>
  </si>
  <si>
    <t>Source:  TransCo</t>
  </si>
  <si>
    <t>POWER CONSUMPTION BY SECTION (GWh)</t>
  </si>
  <si>
    <t>Notes:</t>
  </si>
  <si>
    <t xml:space="preserve">FORCASTED NATIONAL SALES
</t>
  </si>
  <si>
    <r>
      <t>COMPUTATION OF PERCENTAGE OF RE PLANTS UNDER FIT (K</t>
    </r>
    <r>
      <rPr>
        <b/>
        <vertAlign val="subscript"/>
        <sz val="12"/>
        <color theme="1"/>
        <rFont val="Arial"/>
        <family val="2"/>
      </rPr>
      <t>0</t>
    </r>
    <r>
      <rPr>
        <b/>
        <sz val="12"/>
        <color theme="1"/>
        <rFont val="Arial"/>
        <family val="2"/>
      </rPr>
      <t>)</t>
    </r>
  </si>
  <si>
    <r>
      <t>PERCENTAGE OF RE PLANTS UNDER FIT (K</t>
    </r>
    <r>
      <rPr>
        <vertAlign val="subscript"/>
        <sz val="11"/>
        <color theme="1"/>
        <rFont val="Calibri"/>
        <family val="2"/>
        <scheme val="minor"/>
      </rPr>
      <t>0</t>
    </r>
    <r>
      <rPr>
        <sz val="11"/>
        <color theme="1"/>
        <rFont val="Calibri"/>
        <family val="2"/>
        <scheme val="minor"/>
      </rPr>
      <t>)</t>
    </r>
  </si>
  <si>
    <t>Based on DC2017-12-0015</t>
  </si>
  <si>
    <t>2015-2018 Actual Generation of RE Plants Under FIT (MWh) as of 31 December 2018; updated on July 2019</t>
  </si>
  <si>
    <t xml:space="preserve">6a.  </t>
  </si>
  <si>
    <t>Residential Customers</t>
  </si>
  <si>
    <t>Commercial Customers</t>
  </si>
  <si>
    <t>Industrial Customers</t>
  </si>
  <si>
    <t>Own-Use</t>
  </si>
  <si>
    <t>System Losses</t>
  </si>
  <si>
    <t>6a.1.</t>
  </si>
  <si>
    <t>6b.</t>
  </si>
  <si>
    <t>6c.</t>
  </si>
  <si>
    <t>6d.</t>
  </si>
  <si>
    <t>6d.1.</t>
  </si>
  <si>
    <t>6d.2.</t>
  </si>
  <si>
    <t>6d.3.</t>
  </si>
  <si>
    <t>6d.4.</t>
  </si>
  <si>
    <t>9a.</t>
  </si>
  <si>
    <t>9b.</t>
  </si>
  <si>
    <t>9c.</t>
  </si>
  <si>
    <t>On-Grid</t>
  </si>
  <si>
    <t>Location</t>
  </si>
  <si>
    <t>Eligibility of RE Facility</t>
  </si>
  <si>
    <t>Fuel Type</t>
  </si>
  <si>
    <t>PSA Status</t>
  </si>
  <si>
    <t>Contracted Quantities</t>
  </si>
  <si>
    <t>Cells with this color are computed automatically, linked with other Cells/Sheets, and/or provided by the DOE.</t>
  </si>
  <si>
    <t>A.  General Information</t>
  </si>
  <si>
    <t>Part  II.  Monthly Forecasted Data</t>
  </si>
  <si>
    <t>Others (less own-use)</t>
  </si>
  <si>
    <t>6.  Net Electricity Sales (ES)</t>
  </si>
  <si>
    <t>Direct Sales to Customers</t>
  </si>
  <si>
    <t>PSA Effectivity
(DD/MM/YR)</t>
  </si>
  <si>
    <t>PSA Expiration
(DD/MM/YR)</t>
  </si>
  <si>
    <t>6a.26.</t>
  </si>
  <si>
    <t>6a.51.</t>
  </si>
  <si>
    <t>6a.76.</t>
  </si>
  <si>
    <t>6a.101.</t>
  </si>
  <si>
    <t>6a.126.</t>
  </si>
  <si>
    <t>6a.151.</t>
  </si>
  <si>
    <t>6a.176.</t>
  </si>
  <si>
    <t>Electricity Purchased</t>
  </si>
  <si>
    <t>Prepared by:</t>
  </si>
  <si>
    <t>Reviewed by:</t>
  </si>
  <si>
    <t>Approved by:</t>
  </si>
  <si>
    <t>Name</t>
  </si>
  <si>
    <t>Designation</t>
  </si>
  <si>
    <t>Date</t>
  </si>
  <si>
    <t>Signature</t>
  </si>
  <si>
    <t>Section/Division/Office</t>
  </si>
  <si>
    <t>Year 11
2030</t>
  </si>
  <si>
    <t>6a.2.</t>
  </si>
  <si>
    <t>6a.3.</t>
  </si>
  <si>
    <t>6a.4.</t>
  </si>
  <si>
    <t>6a.5.</t>
  </si>
  <si>
    <t>6a.6.</t>
  </si>
  <si>
    <t>6a.7.</t>
  </si>
  <si>
    <t>6a.8.</t>
  </si>
  <si>
    <t>6a.9.</t>
  </si>
  <si>
    <t>6a.10.</t>
  </si>
  <si>
    <t>6a.11.</t>
  </si>
  <si>
    <t>6a.12.</t>
  </si>
  <si>
    <t>6a.13.</t>
  </si>
  <si>
    <t>6a.14.</t>
  </si>
  <si>
    <t>6a.15.</t>
  </si>
  <si>
    <t>6a.16.</t>
  </si>
  <si>
    <t>6a.17.</t>
  </si>
  <si>
    <t>6a.18.</t>
  </si>
  <si>
    <t>6a.19.</t>
  </si>
  <si>
    <t>6a.20.</t>
  </si>
  <si>
    <t>6a.21.</t>
  </si>
  <si>
    <t>6a.22.</t>
  </si>
  <si>
    <t>6a.23.</t>
  </si>
  <si>
    <t>6a.24.</t>
  </si>
  <si>
    <t>6a.25.</t>
  </si>
  <si>
    <t>6a.27.</t>
  </si>
  <si>
    <t>6a.28.</t>
  </si>
  <si>
    <t>6a.29.</t>
  </si>
  <si>
    <t>6a.30.</t>
  </si>
  <si>
    <t>6a.31.</t>
  </si>
  <si>
    <t>6a.32.</t>
  </si>
  <si>
    <t>6a.33.</t>
  </si>
  <si>
    <t>6a.34.</t>
  </si>
  <si>
    <t>6a.35.</t>
  </si>
  <si>
    <t>6a.36.</t>
  </si>
  <si>
    <t>6a.37.</t>
  </si>
  <si>
    <t>6a.38.</t>
  </si>
  <si>
    <t>6a.39.</t>
  </si>
  <si>
    <t>6a.40.</t>
  </si>
  <si>
    <t>6a.41.</t>
  </si>
  <si>
    <t>6a.42.</t>
  </si>
  <si>
    <t>6a.43.</t>
  </si>
  <si>
    <t>6a.44.</t>
  </si>
  <si>
    <t>6a.45.</t>
  </si>
  <si>
    <t>6a.46.</t>
  </si>
  <si>
    <t>6a.47.</t>
  </si>
  <si>
    <t>6a.48.</t>
  </si>
  <si>
    <t>6a.49.</t>
  </si>
  <si>
    <t>6a.50.</t>
  </si>
  <si>
    <t>6a.52.</t>
  </si>
  <si>
    <t>6a.53.</t>
  </si>
  <si>
    <t>6a.54.</t>
  </si>
  <si>
    <t>6a.55.</t>
  </si>
  <si>
    <t>6a.56.</t>
  </si>
  <si>
    <t>6a.57.</t>
  </si>
  <si>
    <t>6a.58.</t>
  </si>
  <si>
    <t>6a.59.</t>
  </si>
  <si>
    <t>6a.60.</t>
  </si>
  <si>
    <t>6a.61.</t>
  </si>
  <si>
    <t>6a.62.</t>
  </si>
  <si>
    <t>6a.63.</t>
  </si>
  <si>
    <t>6a.64.</t>
  </si>
  <si>
    <t>6a.65.</t>
  </si>
  <si>
    <t>6a.66.</t>
  </si>
  <si>
    <t>6a.67.</t>
  </si>
  <si>
    <t>6a.68.</t>
  </si>
  <si>
    <t>6a.69.</t>
  </si>
  <si>
    <t>6a.70.</t>
  </si>
  <si>
    <t>6a.71.</t>
  </si>
  <si>
    <t>6a.72.</t>
  </si>
  <si>
    <t>6a.73.</t>
  </si>
  <si>
    <t>6a.74.</t>
  </si>
  <si>
    <t>6a.75.</t>
  </si>
  <si>
    <t>6a.77.</t>
  </si>
  <si>
    <t>6a.78.</t>
  </si>
  <si>
    <t>6a.79.</t>
  </si>
  <si>
    <t>6a.80.</t>
  </si>
  <si>
    <t>6a.81.</t>
  </si>
  <si>
    <t>6a.82.</t>
  </si>
  <si>
    <t>6a.83.</t>
  </si>
  <si>
    <t>6a.84.</t>
  </si>
  <si>
    <t>6a.85.</t>
  </si>
  <si>
    <t>6a.86.</t>
  </si>
  <si>
    <t>6a.87.</t>
  </si>
  <si>
    <t>6a.88.</t>
  </si>
  <si>
    <t>6a.89.</t>
  </si>
  <si>
    <t>6a.90.</t>
  </si>
  <si>
    <t>6a.91.</t>
  </si>
  <si>
    <t>6a.92.</t>
  </si>
  <si>
    <t>6a.93.</t>
  </si>
  <si>
    <t>6a.94.</t>
  </si>
  <si>
    <t>6a.95.</t>
  </si>
  <si>
    <t>6a.96.</t>
  </si>
  <si>
    <t>6a.97.</t>
  </si>
  <si>
    <t>6a.98.</t>
  </si>
  <si>
    <t>6a.99.</t>
  </si>
  <si>
    <t>6a.100.</t>
  </si>
  <si>
    <t>6a.102.</t>
  </si>
  <si>
    <t>6a.103.</t>
  </si>
  <si>
    <t>6a.104.</t>
  </si>
  <si>
    <t>6a.105.</t>
  </si>
  <si>
    <t>6a.106.</t>
  </si>
  <si>
    <t>6a.107.</t>
  </si>
  <si>
    <t>6a.108.</t>
  </si>
  <si>
    <t>6a.109.</t>
  </si>
  <si>
    <t>6a.110.</t>
  </si>
  <si>
    <t>6a.111.</t>
  </si>
  <si>
    <t>6a.112.</t>
  </si>
  <si>
    <t>6a.113.</t>
  </si>
  <si>
    <t>6a.114.</t>
  </si>
  <si>
    <t>6a.115.</t>
  </si>
  <si>
    <t>6a.116.</t>
  </si>
  <si>
    <t>6a.117.</t>
  </si>
  <si>
    <t>6a.118.</t>
  </si>
  <si>
    <t>6a.119.</t>
  </si>
  <si>
    <t>6a.120.</t>
  </si>
  <si>
    <t>6a.121.</t>
  </si>
  <si>
    <t>6a.122.</t>
  </si>
  <si>
    <t>6a.123.</t>
  </si>
  <si>
    <t>6a.124.</t>
  </si>
  <si>
    <t>6a.125.</t>
  </si>
  <si>
    <t>6a.127.</t>
  </si>
  <si>
    <t>6a.128.</t>
  </si>
  <si>
    <t>6a.129.</t>
  </si>
  <si>
    <t>6a.130.</t>
  </si>
  <si>
    <t>6a.131.</t>
  </si>
  <si>
    <t>6a.132.</t>
  </si>
  <si>
    <t>6a.133.</t>
  </si>
  <si>
    <t>6a.134.</t>
  </si>
  <si>
    <t>6a.135.</t>
  </si>
  <si>
    <t>6a.136.</t>
  </si>
  <si>
    <t>6a.137.</t>
  </si>
  <si>
    <t>6a.138.</t>
  </si>
  <si>
    <t>6a.139.</t>
  </si>
  <si>
    <t>6a.140.</t>
  </si>
  <si>
    <t>6a.141.</t>
  </si>
  <si>
    <t>6a.142.</t>
  </si>
  <si>
    <t>6a.143.</t>
  </si>
  <si>
    <t>6a.144.</t>
  </si>
  <si>
    <t>6a.145.</t>
  </si>
  <si>
    <t>6a.146.</t>
  </si>
  <si>
    <t>6a.147.</t>
  </si>
  <si>
    <t>6a.148.</t>
  </si>
  <si>
    <t>6a.149.</t>
  </si>
  <si>
    <t>6a.150.</t>
  </si>
  <si>
    <t>6a.152.</t>
  </si>
  <si>
    <t>6a.153.</t>
  </si>
  <si>
    <t>6a.154.</t>
  </si>
  <si>
    <t>6a.155.</t>
  </si>
  <si>
    <t>6a.156.</t>
  </si>
  <si>
    <t>6a.157.</t>
  </si>
  <si>
    <t>6a.158.</t>
  </si>
  <si>
    <t>6a.159.</t>
  </si>
  <si>
    <t>6a.160.</t>
  </si>
  <si>
    <t>6a.161.</t>
  </si>
  <si>
    <t>6a.162.</t>
  </si>
  <si>
    <t>6a.163.</t>
  </si>
  <si>
    <t>6a.164.</t>
  </si>
  <si>
    <t>6a.165.</t>
  </si>
  <si>
    <t>6a.166.</t>
  </si>
  <si>
    <t>6a.167.</t>
  </si>
  <si>
    <t>6a.168.</t>
  </si>
  <si>
    <t>6a.169.</t>
  </si>
  <si>
    <t>6a.170.</t>
  </si>
  <si>
    <t>6a.171.</t>
  </si>
  <si>
    <t>6a.172.</t>
  </si>
  <si>
    <t>6a.173.</t>
  </si>
  <si>
    <t>6a.174.</t>
  </si>
  <si>
    <t>6a.175.</t>
  </si>
  <si>
    <t>6a.177.</t>
  </si>
  <si>
    <t>6a.178.</t>
  </si>
  <si>
    <t>6a.179.</t>
  </si>
  <si>
    <t>6a.180.</t>
  </si>
  <si>
    <t>6a.181.</t>
  </si>
  <si>
    <t>6a.182.</t>
  </si>
  <si>
    <t>6a.183.</t>
  </si>
  <si>
    <t>6a.184.</t>
  </si>
  <si>
    <t>6a.185.</t>
  </si>
  <si>
    <t>6a.186.</t>
  </si>
  <si>
    <t>6a.187.</t>
  </si>
  <si>
    <t>6a.188.</t>
  </si>
  <si>
    <t>6a.189.</t>
  </si>
  <si>
    <t>6a.190.</t>
  </si>
  <si>
    <t>6a.191.</t>
  </si>
  <si>
    <t>6a.192.</t>
  </si>
  <si>
    <t>6a.193.</t>
  </si>
  <si>
    <t>6a.194.</t>
  </si>
  <si>
    <t>6a.195.</t>
  </si>
  <si>
    <t>6a.196.</t>
  </si>
  <si>
    <t>6a.197.</t>
  </si>
  <si>
    <t>6a.198.</t>
  </si>
  <si>
    <t>6a.199.</t>
  </si>
  <si>
    <t>6a.200.</t>
  </si>
  <si>
    <t>Generation Mix</t>
  </si>
  <si>
    <t>Electricity Sales under the CES (Clean Energy Scenario)</t>
  </si>
  <si>
    <t>Generation under the CES (Clean Energy Scenario)</t>
  </si>
  <si>
    <t>2019-2020 Actual Generation of RE Plants Under FIT (MWh) as of 31 December 2020; updated on February 2021</t>
  </si>
  <si>
    <t>ES levels under the CES are based on the PEP (2021)</t>
  </si>
  <si>
    <t>Mandated Participant, Inc. (MP)</t>
  </si>
  <si>
    <t>Unit No., Floor No., Bldg. No., Street, Brgy., City, Municipality/Province</t>
  </si>
  <si>
    <t>Brgy., City/Municipality, Province</t>
  </si>
  <si>
    <t>General Manager</t>
  </si>
  <si>
    <t>0917-5678-910</t>
  </si>
  <si>
    <t>Engr. Juan Dela Cruz</t>
  </si>
  <si>
    <t>Engineer II</t>
  </si>
  <si>
    <t>System and Planning Design</t>
  </si>
  <si>
    <t>Pedro P. Lipino</t>
  </si>
  <si>
    <t>Chief, Engineering Division</t>
  </si>
  <si>
    <t>Office of the General Manager</t>
  </si>
  <si>
    <r>
      <t>7.  Annual RE Percentage Increment (K</t>
    </r>
    <r>
      <rPr>
        <b/>
        <vertAlign val="subscript"/>
        <sz val="12"/>
        <color theme="1"/>
        <rFont val="Arial"/>
        <family val="2"/>
      </rPr>
      <t>m</t>
    </r>
    <r>
      <rPr>
        <b/>
        <sz val="12"/>
        <color theme="1"/>
        <rFont val="Arial"/>
        <family val="2"/>
      </rPr>
      <t>)</t>
    </r>
  </si>
  <si>
    <t>9.  PSA with Eligible RE Plants (PSA)</t>
  </si>
  <si>
    <t xml:space="preserve">6.  Net Electricity Sales (ES) </t>
  </si>
  <si>
    <t xml:space="preserve">This represents the RECs needed to comply with the minimum annual RPS Requirements of a Mandated Participant. </t>
  </si>
  <si>
    <r>
      <t>ES is the Energy Supply of a Mandated Participant less System Losses and Own-Use.  Hence, ES</t>
    </r>
    <r>
      <rPr>
        <vertAlign val="subscript"/>
        <sz val="12"/>
        <rFont val="Arial"/>
        <family val="2"/>
      </rPr>
      <t>n-1</t>
    </r>
    <r>
      <rPr>
        <sz val="12"/>
        <rFont val="Arial"/>
        <family val="2"/>
      </rPr>
      <t xml:space="preserve"> refers to the ES in previous Year (in MWh, rounded down to the nearest MWh).  For sake of clarity, ES</t>
    </r>
    <r>
      <rPr>
        <vertAlign val="subscript"/>
        <sz val="12"/>
        <rFont val="Arial"/>
        <family val="2"/>
      </rPr>
      <t>n-1</t>
    </r>
    <r>
      <rPr>
        <sz val="12"/>
        <rFont val="Arial"/>
        <family val="2"/>
      </rPr>
      <t xml:space="preserve"> at Year 1 shall be the ES of Year 0.  At Year 2, ES</t>
    </r>
    <r>
      <rPr>
        <vertAlign val="subscript"/>
        <sz val="12"/>
        <rFont val="Arial"/>
        <family val="2"/>
      </rPr>
      <t>n-1</t>
    </r>
    <r>
      <rPr>
        <sz val="12"/>
        <rFont val="Arial"/>
        <family val="2"/>
      </rPr>
      <t xml:space="preserve"> shall be the ES at Year 1.  At Year 3, ES</t>
    </r>
    <r>
      <rPr>
        <vertAlign val="subscript"/>
        <sz val="12"/>
        <rFont val="Arial"/>
        <family val="2"/>
      </rPr>
      <t>n-1</t>
    </r>
    <r>
      <rPr>
        <sz val="12"/>
        <rFont val="Arial"/>
        <family val="2"/>
      </rPr>
      <t xml:space="preserve"> shall be the ES at Year 2, and so on.</t>
    </r>
  </si>
  <si>
    <t>GENERAL INSTRUCTIONS, NOTES AND ASSUMPTIONS USED:</t>
  </si>
  <si>
    <t>Indicate the registered business name of a Mandated Participant in full and its official acronym.  For example:  Mandated Participant, Inc. (MP).</t>
  </si>
  <si>
    <t>Indicate the classification of a Mandated Participant by selecting from the drop down list:  Distribution Utility (DU); Retail Electricity Supplier (RES); Local Retail Electricity Supplier (LRES); Supplier of Last Resort (SOLR); Generation Company (GENCO) with Directly Connected Customer (DCC); and Others (please specify).</t>
  </si>
  <si>
    <t>Indicate the location of a Mandated Participant by selecting from the drop down list:  Luzon; Visayas; and Mindanao.  Also, indicate a Mandated Participant's business/mailing address and address of power plant, if applicable, for purposes of official communication.</t>
  </si>
  <si>
    <t>Provide information of the focal person for accomplishing the RPS Form, his/her official designation, e-mail address and telephone/cellphone number, for purposes of communication.</t>
  </si>
  <si>
    <r>
      <t>The minimum annual RPS requirements is computed using the formula:  RPS</t>
    </r>
    <r>
      <rPr>
        <vertAlign val="subscript"/>
        <sz val="12"/>
        <rFont val="Arial"/>
        <family val="2"/>
      </rPr>
      <t xml:space="preserve">n </t>
    </r>
    <r>
      <rPr>
        <sz val="12"/>
        <rFont val="Arial"/>
        <family val="2"/>
      </rPr>
      <t>= ROUNDDOWN (ES</t>
    </r>
    <r>
      <rPr>
        <vertAlign val="subscript"/>
        <sz val="12"/>
        <rFont val="Arial"/>
        <family val="2"/>
      </rPr>
      <t xml:space="preserve">n-1 + </t>
    </r>
    <r>
      <rPr>
        <sz val="12"/>
        <rFont val="Arial"/>
        <family val="2"/>
      </rPr>
      <t>NM</t>
    </r>
    <r>
      <rPr>
        <vertAlign val="subscript"/>
        <sz val="12"/>
        <rFont val="Arial"/>
        <family val="2"/>
      </rPr>
      <t xml:space="preserve">n-1 + </t>
    </r>
    <r>
      <rPr>
        <sz val="12"/>
        <rFont val="Arial"/>
        <family val="2"/>
      </rPr>
      <t>RE-OU</t>
    </r>
    <r>
      <rPr>
        <vertAlign val="subscript"/>
        <sz val="12"/>
        <rFont val="Arial"/>
        <family val="2"/>
      </rPr>
      <t xml:space="preserve">n-1 </t>
    </r>
    <r>
      <rPr>
        <sz val="12"/>
        <rFont val="Arial"/>
        <family val="2"/>
      </rPr>
      <t>+ GEOP</t>
    </r>
    <r>
      <rPr>
        <vertAlign val="subscript"/>
        <sz val="12"/>
        <rFont val="Arial"/>
        <family val="2"/>
      </rPr>
      <t>n-1</t>
    </r>
    <r>
      <rPr>
        <sz val="12"/>
        <rFont val="Arial"/>
        <family val="2"/>
      </rPr>
      <t>) X ∑(K</t>
    </r>
    <r>
      <rPr>
        <vertAlign val="subscript"/>
        <sz val="12"/>
        <rFont val="Arial"/>
        <family val="2"/>
      </rPr>
      <t>0</t>
    </r>
    <r>
      <rPr>
        <sz val="12"/>
        <rFont val="Arial"/>
        <family val="2"/>
      </rPr>
      <t xml:space="preserve"> + K</t>
    </r>
    <r>
      <rPr>
        <vertAlign val="subscript"/>
        <sz val="12"/>
        <rFont val="Arial"/>
        <family val="2"/>
      </rPr>
      <t>m</t>
    </r>
    <r>
      <rPr>
        <sz val="12"/>
        <rFont val="Arial"/>
        <family val="2"/>
      </rPr>
      <t>).</t>
    </r>
  </si>
  <si>
    <t xml:space="preserve">This refers to RECs from eligible RE Facililities that has a PSA with a Mandated Participant, including but not limited to owned and operated by the Distribution Utility and embedded generators.  </t>
  </si>
  <si>
    <t>This refers to RECs from Net Metering arrangements ≤ 100 kW which have been properly measured (metered).  Provided, that the corresponding energy shall also be added into the Net Electricity Sales of the DU for the calculation of its RPS requirements (Section 15d of DC2017-12-0015).</t>
  </si>
  <si>
    <t>This refers to RECs from RE Facilities, including but not limited to Self-Generating Facilities (SGF), installed in the end-user's premises for own-use and synchronized to the DU's sysem which have been properly measured (metered).  Provided, that the corresponding energy shall also be added into the Net Electricity Sales of the DU for the calculation of its RPS requirement (Section 15e of DC2017-12-0015).</t>
  </si>
  <si>
    <t>This refers to RECs generated from the energy supplied to the End-Users under the GEOP.  Provided, that the corresponding energy shall also be added into the Net Electricity Sales of the DU for the calculation of its RPS requirement (Section 15b of DC2018-07-0019).</t>
  </si>
  <si>
    <t>This refers to RECs purchased from the RE Market (REM).  Validity of REM shall be based on the dates they were originally issued by the RE Registrar and not on the dates they were purchased by a Mandated Participant.</t>
  </si>
  <si>
    <t xml:space="preserve">This refers to RECs corresponding to generation from RE Facilities under the FIT System which are allocated by the RE Registrar in proportion to a Mandated Participant's Net Electricity Sales. </t>
  </si>
  <si>
    <r>
      <t>This represents the sum of RECs on a particular year coming from eligible RE-based generating facilities.  Hence, TER</t>
    </r>
    <r>
      <rPr>
        <vertAlign val="subscript"/>
        <sz val="12"/>
        <color theme="1"/>
        <rFont val="Arial"/>
        <family val="2"/>
      </rPr>
      <t>n</t>
    </r>
    <r>
      <rPr>
        <sz val="12"/>
        <color theme="1"/>
        <rFont val="Arial"/>
        <family val="2"/>
      </rPr>
      <t xml:space="preserve"> = (PSA + NM + RE-OU + GEOP + REM + FIT)</t>
    </r>
    <r>
      <rPr>
        <vertAlign val="subscript"/>
        <sz val="12"/>
        <color theme="1"/>
        <rFont val="Arial"/>
        <family val="2"/>
      </rPr>
      <t>n</t>
    </r>
    <r>
      <rPr>
        <sz val="12"/>
        <color theme="1"/>
        <rFont val="Arial"/>
        <family val="2"/>
      </rPr>
      <t xml:space="preserve"> + COV</t>
    </r>
    <r>
      <rPr>
        <vertAlign val="subscript"/>
        <sz val="12"/>
        <color theme="1"/>
        <rFont val="Arial"/>
        <family val="2"/>
      </rPr>
      <t>n-1</t>
    </r>
    <r>
      <rPr>
        <sz val="12"/>
        <color theme="1"/>
        <rFont val="Arial"/>
        <family val="2"/>
      </rPr>
      <t>.</t>
    </r>
  </si>
  <si>
    <t>This represents the RECs transferred to a Mandated Participant based on the actual volume of RECs it purchased from the REM on a particular year.  Validity of RECT shall be based on the dates they were originally issued by the RE Registrar and not on the dates they were transferred to another Mandated Participant.</t>
  </si>
  <si>
    <t>This represents the RECs sold in the REM on a particular year.</t>
  </si>
  <si>
    <t xml:space="preserve">This represents the total number of RECs placed on stand-by monthly by Mandated Participant for possible retirement to comply with the RPS requirements.  A Mandated Participant surrenders RECs by placing the required RECs in its Compliance Sub-account to comply with the RPS requirements.  Until they are retired, RECs surrendered can still be traded in the REM. </t>
  </si>
  <si>
    <t>This represents the total number of RECs retired by the RE Registrar to be used for compliance with a Mandated Participant's minimum annual RPS requirements.  RECR shall be based on the actual volume of RECSU at the end of compliance period which is from 25 December of current year to 26 December of the following year.   RECs retired can no longer be traded in the REM.</t>
  </si>
  <si>
    <t>This refers to RECs that were not retired or sold in the REM after its validity of three (3) years from the date they were issued.  RECs expired can no longer be traded in the REM or surrendered for compliance with a Mandated Participant's minimum annual RPS requirements.</t>
  </si>
  <si>
    <t>This refers to RECs in the Compliance Account of a Mandated Participant at the start of the year.</t>
  </si>
  <si>
    <t>This refers to RECs in the Compliance Account of a Mandated Participant at the end of the year.</t>
  </si>
  <si>
    <t>Maria Divina Gracia</t>
  </si>
  <si>
    <t>Year 12
2031</t>
  </si>
  <si>
    <t>2021 Actual Generation of RE Plants Under FIT (MWh) as of 31 December 2021; updated in February 2022 as provided by TransCo</t>
  </si>
  <si>
    <t>- Carry-over RPS</t>
  </si>
  <si>
    <t>- Carry-over TER</t>
  </si>
  <si>
    <t>`</t>
  </si>
  <si>
    <r>
      <t>This represents the total RECs originally issued to a Mandated Participant by the RE Registrar on a particular year.  Hence, RECI</t>
    </r>
    <r>
      <rPr>
        <vertAlign val="subscript"/>
        <sz val="12"/>
        <color theme="1"/>
        <rFont val="Arial"/>
        <family val="2"/>
      </rPr>
      <t>n</t>
    </r>
    <r>
      <rPr>
        <sz val="12"/>
        <color theme="1"/>
        <rFont val="Arial"/>
        <family val="2"/>
      </rPr>
      <t xml:space="preserve"> = (PSA + NM + RE-OU + GEOP + FIT)n + COV</t>
    </r>
    <r>
      <rPr>
        <vertAlign val="subscript"/>
        <sz val="12"/>
        <color theme="1"/>
        <rFont val="Arial"/>
        <family val="2"/>
      </rPr>
      <t>n-1</t>
    </r>
    <r>
      <rPr>
        <sz val="12"/>
        <color theme="1"/>
        <rFont val="Arial"/>
        <family val="2"/>
      </rPr>
      <t xml:space="preserve">. </t>
    </r>
  </si>
  <si>
    <t>Year 13
2032</t>
  </si>
  <si>
    <t>1.  Forecasted Electricity Sales are computed based on the rolling 3-year CAGR as shown below:</t>
  </si>
  <si>
    <t>Local Government Unit-Operated Electric System with Embedded Generation Facility</t>
  </si>
  <si>
    <t>maria.divinagracia@email.com</t>
  </si>
  <si>
    <t>PERCENTAGE OF GENERATION OF PLANTS UNDER GEAP</t>
  </si>
  <si>
    <t xml:space="preserve">*Capacity Factors used were based on ERC Resolutions for GEAP 1 and GEAP 2 </t>
  </si>
  <si>
    <t>Percentage Share of GEAP</t>
  </si>
  <si>
    <t>14.  Green Energy Auction Program (GEAP)</t>
  </si>
  <si>
    <t>15.  Feed-in Tariff (FIT)</t>
  </si>
  <si>
    <t>16.  Total Eligible RECs (TER)</t>
  </si>
  <si>
    <t>17.  REC Issued (RECI)</t>
  </si>
  <si>
    <t>18.  REC Transferred (RECT)</t>
  </si>
  <si>
    <t>19.  REC Sold (RECSO)</t>
  </si>
  <si>
    <t>20.  REC Surrendered (RECSU)</t>
  </si>
  <si>
    <t>21.  REC Retired (RECR)</t>
  </si>
  <si>
    <t>22.  REC Expired (RECEX)</t>
  </si>
  <si>
    <t>23.  Beginning Balance (BB)</t>
  </si>
  <si>
    <t>24.  Ending Balance (EB)</t>
  </si>
  <si>
    <t>25.  REC Shortfall (RS)</t>
  </si>
  <si>
    <t>16.  Total Eligible RECs</t>
  </si>
  <si>
    <t>GEAP 1, GWh</t>
  </si>
  <si>
    <t>GEAP 2, GWh</t>
  </si>
  <si>
    <t>TOTAL GEAP, GWh</t>
  </si>
  <si>
    <t>Duly Executed/Approved</t>
  </si>
  <si>
    <t>For CSP/On-going Negotiation</t>
  </si>
  <si>
    <t>Eligible RE Plants (Duly Executed/Approved)</t>
  </si>
  <si>
    <t>Duly Executed/Approved and For ERC Approval</t>
  </si>
  <si>
    <t>Resource 
(RE/Non-RE)</t>
  </si>
  <si>
    <t xml:space="preserve">This refers to RECs corresponding to generation from RE Facilities under the GEAP which are allocated by the RE Registrar in proportion to a Mandated Participant's Net Electricity Sales. </t>
  </si>
  <si>
    <t>Feed-in Tariff (FIT)</t>
  </si>
  <si>
    <t>Green Energy Auction Program (GEAP)</t>
  </si>
  <si>
    <t>Year 14
2033</t>
  </si>
  <si>
    <t>Compliance Year</t>
  </si>
  <si>
    <r>
      <t>8.  Minimum Annual RPS Requirement (RPS</t>
    </r>
    <r>
      <rPr>
        <b/>
        <vertAlign val="subscript"/>
        <sz val="12"/>
        <color theme="1"/>
        <rFont val="Arial"/>
        <family val="2"/>
      </rPr>
      <t>n</t>
    </r>
    <r>
      <rPr>
        <b/>
        <sz val="12"/>
        <color theme="1"/>
        <rFont val="Arial"/>
        <family val="2"/>
      </rPr>
      <t>)</t>
    </r>
  </si>
  <si>
    <t>Part  I.  Monthly Actual Data</t>
  </si>
  <si>
    <t>2025 Renewable Portfolio Standards (RPS) 
Requirement and Compliance Form</t>
  </si>
  <si>
    <t>Year 15
2034</t>
  </si>
  <si>
    <t>Year 16
2035</t>
  </si>
  <si>
    <t>Year 17
2036</t>
  </si>
  <si>
    <t>Year 18
2037</t>
  </si>
  <si>
    <t>Year 19
2038</t>
  </si>
  <si>
    <t>Year 20
2039</t>
  </si>
  <si>
    <t>Year 21
2040</t>
  </si>
  <si>
    <t>Year 22
2041</t>
  </si>
  <si>
    <t>Year 23
2042</t>
  </si>
  <si>
    <t>Year 24
2043</t>
  </si>
  <si>
    <t>Year 25
2044</t>
  </si>
  <si>
    <t>2022 Actual Generation of RE Plants Under FIT (MWh) as of 31 December 2022; as provided by TransCo in April 2023</t>
  </si>
  <si>
    <t>2023 Actual Generation of RE Plants Under FIT (MWh) as of 31 December 2023; as provided by TransCo in February 2024</t>
  </si>
  <si>
    <t>2024-2026 Forecasted Generation of RE Plants Under FIT (MWh), as provided by TransCo in February 2024</t>
  </si>
  <si>
    <t>2027-2040 Forecasted Generation of RE Plants Under FIT (MWh) projected using the 2026 level</t>
  </si>
  <si>
    <t>Electricity Sales based on 2023-2050 PEP under Clean Energy Scenario, GWh</t>
  </si>
  <si>
    <t>Demand, 2023-2050 PEP CES</t>
  </si>
  <si>
    <t>L</t>
  </si>
  <si>
    <t>V</t>
  </si>
  <si>
    <t>M</t>
  </si>
  <si>
    <t>Source:  DOE 2023 Power Statistics as of 31 December 2023; updated on 11 July 2024</t>
  </si>
  <si>
    <t>Year</t>
  </si>
  <si>
    <r>
      <t>2018 Percent Share of RE Plants Under FIT (K</t>
    </r>
    <r>
      <rPr>
        <vertAlign val="subscript"/>
        <sz val="11"/>
        <color theme="1"/>
        <rFont val="Calibri"/>
        <family val="2"/>
        <scheme val="minor"/>
      </rPr>
      <t>0</t>
    </r>
    <r>
      <rPr>
        <sz val="11"/>
        <color theme="1"/>
        <rFont val="Calibri"/>
        <family val="2"/>
        <scheme val="minor"/>
      </rPr>
      <t>)</t>
    </r>
  </si>
  <si>
    <r>
      <t>Minimum RPS Requirement 
(K</t>
    </r>
    <r>
      <rPr>
        <vertAlign val="subscript"/>
        <sz val="11"/>
        <color theme="1"/>
        <rFont val="Calibri"/>
        <family val="2"/>
        <scheme val="minor"/>
      </rPr>
      <t>0</t>
    </r>
    <r>
      <rPr>
        <sz val="11"/>
        <color theme="1"/>
        <rFont val="Calibri"/>
        <family val="2"/>
        <scheme val="minor"/>
      </rPr>
      <t xml:space="preserve"> + K</t>
    </r>
    <r>
      <rPr>
        <vertAlign val="subscript"/>
        <sz val="11"/>
        <color theme="1"/>
        <rFont val="Calibri"/>
        <family val="2"/>
        <scheme val="minor"/>
      </rPr>
      <t>m</t>
    </r>
    <r>
      <rPr>
        <sz val="11"/>
        <color theme="1"/>
        <rFont val="Calibri"/>
        <family val="2"/>
        <scheme val="minor"/>
      </rPr>
      <t>)</t>
    </r>
  </si>
  <si>
    <r>
      <t>Annual RE Percentage Increment 
(K</t>
    </r>
    <r>
      <rPr>
        <vertAlign val="subscript"/>
        <sz val="11"/>
        <color theme="1"/>
        <rFont val="Calibri"/>
        <family val="2"/>
        <scheme val="minor"/>
      </rPr>
      <t>m</t>
    </r>
    <r>
      <rPr>
        <sz val="11"/>
        <color theme="1"/>
        <rFont val="Calibri"/>
        <family val="2"/>
        <scheme val="minor"/>
      </rPr>
      <t>)</t>
    </r>
  </si>
  <si>
    <r>
      <t>5.  Annual RE Percentage Increment (K</t>
    </r>
    <r>
      <rPr>
        <b/>
        <vertAlign val="subscript"/>
        <sz val="12"/>
        <color theme="1"/>
        <rFont val="Arial"/>
        <family val="2"/>
      </rPr>
      <t>m</t>
    </r>
    <r>
      <rPr>
        <b/>
        <sz val="12"/>
        <color theme="1"/>
        <rFont val="Arial"/>
        <family val="2"/>
      </rPr>
      <t>)</t>
    </r>
  </si>
  <si>
    <t>7.  Minimum Annual RPS Percentage (RPS%)</t>
  </si>
  <si>
    <t>Minimum Annual RPS Percentage (RPS%)</t>
  </si>
  <si>
    <t>Net Electricity Sales 
(ES)</t>
  </si>
  <si>
    <t>PSA with Eligible RE Plants 
(PSA)</t>
  </si>
  <si>
    <t>RE Facility for Own-Use 
(RE-OU)</t>
  </si>
  <si>
    <t>Purchased from the RE Market 
(REM)</t>
  </si>
  <si>
    <t>Total Eligible RECs 
(TER)</t>
  </si>
  <si>
    <t>REC Issued 
(RECI)</t>
  </si>
  <si>
    <t>REC Transferred 
(RECT)</t>
  </si>
  <si>
    <t>REC Sold 
(RECSO)</t>
  </si>
  <si>
    <t>REC Surrendered 
(RECSU)</t>
  </si>
  <si>
    <t>REC Retired 
(RECR)</t>
  </si>
  <si>
    <t>REC Expired 
(RECEX)</t>
  </si>
  <si>
    <t>Beginning Balance 
(BB)</t>
  </si>
  <si>
    <t>Ending Balance 
(EB)</t>
  </si>
  <si>
    <t>REC Shortfall 
(RS)</t>
  </si>
  <si>
    <t>RE Power 1</t>
  </si>
  <si>
    <t>Generation Company</t>
  </si>
  <si>
    <t>Net-Metering ≤ 100 kW 
(NM)</t>
  </si>
  <si>
    <t>Annual Historical Data</t>
  </si>
  <si>
    <t>Minimum Annual RPS Requirement (RPSn)</t>
  </si>
  <si>
    <t>TER</t>
  </si>
  <si>
    <t>Available RPS Compliance</t>
  </si>
  <si>
    <t>Anticipated REC Shortfall (RS)</t>
  </si>
  <si>
    <t>Potential REC Surplus (RECEX)</t>
  </si>
  <si>
    <t>2025 RPS Form Submission</t>
  </si>
  <si>
    <t>RPS Requirement Vis-à-vis Compliance</t>
  </si>
  <si>
    <t>check</t>
  </si>
  <si>
    <t>variance</t>
  </si>
  <si>
    <t>RPS Requirement Vis-à-vis Compliance Plan 
(2025-2034)</t>
  </si>
  <si>
    <t>SUPPLY CONTRACT DETAILS 
OF MANDATED PARTICIPANTS</t>
  </si>
  <si>
    <r>
      <t>5.  Annual RE Percentage Increment (K</t>
    </r>
    <r>
      <rPr>
        <b/>
        <vertAlign val="subscript"/>
        <sz val="12"/>
        <rFont val="Arial"/>
        <family val="2"/>
      </rPr>
      <t>m</t>
    </r>
    <r>
      <rPr>
        <b/>
        <sz val="12"/>
        <rFont val="Arial"/>
        <family val="2"/>
      </rPr>
      <t>)</t>
    </r>
  </si>
  <si>
    <t>Km is initially set at one percent (1%) to be applied to the Electricity Sales for the previous year.  Km of 1% for period 2020-2022 while Km of 2.52% starting 2023 onwards are adopted in this RPS Form.  Km shall be subject to annual review by the DOE, in coordination with the NREB.</t>
  </si>
  <si>
    <r>
      <t>This refers to the minimum annual incremental RE percentage for all Mandated Participants at Year m.  K</t>
    </r>
    <r>
      <rPr>
        <vertAlign val="subscript"/>
        <sz val="12"/>
        <color theme="1"/>
        <rFont val="Arial"/>
        <family val="2"/>
      </rPr>
      <t>m</t>
    </r>
    <r>
      <rPr>
        <sz val="12"/>
        <color theme="1"/>
        <rFont val="Arial"/>
        <family val="2"/>
      </rPr>
      <t xml:space="preserve"> is initially set at one percent (1%) to be applied to the Electricity Sales for the previous year.  For 2018-2022, K</t>
    </r>
    <r>
      <rPr>
        <vertAlign val="subscript"/>
        <sz val="12"/>
        <color theme="1"/>
        <rFont val="Arial"/>
        <family val="2"/>
      </rPr>
      <t>m</t>
    </r>
    <r>
      <rPr>
        <sz val="12"/>
        <color theme="1"/>
        <rFont val="Arial"/>
        <family val="2"/>
      </rPr>
      <t xml:space="preserve"> = 1% and 2023 onwards, K</t>
    </r>
    <r>
      <rPr>
        <vertAlign val="subscript"/>
        <sz val="12"/>
        <color theme="1"/>
        <rFont val="Arial"/>
        <family val="2"/>
      </rPr>
      <t>m</t>
    </r>
    <r>
      <rPr>
        <sz val="12"/>
        <color theme="1"/>
        <rFont val="Arial"/>
        <family val="2"/>
      </rPr>
      <t xml:space="preserve"> = 2.52%.  K</t>
    </r>
    <r>
      <rPr>
        <vertAlign val="subscript"/>
        <sz val="12"/>
        <color theme="1"/>
        <rFont val="Arial"/>
        <family val="2"/>
      </rPr>
      <t>m</t>
    </r>
    <r>
      <rPr>
        <sz val="12"/>
        <color theme="1"/>
        <rFont val="Arial"/>
        <family val="2"/>
      </rPr>
      <t xml:space="preserve"> shall be subject to review annually by the DOE, in coordination with the NREB.</t>
    </r>
  </si>
  <si>
    <r>
      <t>2018 Percent Share of RE Plants Under FIT 
(K</t>
    </r>
    <r>
      <rPr>
        <b/>
        <vertAlign val="subscript"/>
        <sz val="12"/>
        <color theme="0"/>
        <rFont val="Arial"/>
        <family val="2"/>
      </rPr>
      <t>0</t>
    </r>
    <r>
      <rPr>
        <b/>
        <sz val="12"/>
        <color theme="0"/>
        <rFont val="Arial"/>
        <family val="2"/>
      </rPr>
      <t>)</t>
    </r>
  </si>
  <si>
    <r>
      <t>Annual RE Percentage Increment 
(K</t>
    </r>
    <r>
      <rPr>
        <b/>
        <vertAlign val="subscript"/>
        <sz val="12"/>
        <color theme="0"/>
        <rFont val="Arial"/>
        <family val="2"/>
      </rPr>
      <t>m</t>
    </r>
    <r>
      <rPr>
        <b/>
        <sz val="12"/>
        <color theme="0"/>
        <rFont val="Arial"/>
        <family val="2"/>
      </rPr>
      <t>)</t>
    </r>
  </si>
  <si>
    <r>
      <t>Minimum Annual RPS Requirement (RPS</t>
    </r>
    <r>
      <rPr>
        <b/>
        <vertAlign val="subscript"/>
        <sz val="12"/>
        <rFont val="Arial"/>
        <family val="2"/>
      </rPr>
      <t>n</t>
    </r>
    <r>
      <rPr>
        <b/>
        <sz val="12"/>
        <rFont val="Arial"/>
        <family val="2"/>
      </rPr>
      <t>)</t>
    </r>
  </si>
  <si>
    <t>28 October 2024</t>
  </si>
  <si>
    <t>4 November 2024</t>
  </si>
  <si>
    <t>11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</si>
</sst>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quot;(&quot;#,##0\);&quot;-&quot;;@"/>
    <numFmt numFmtId="165" formatCode="_(* #,##0_);_(* \(#,##0\);_(* &quot;-&quot;??_);_(@_)"/>
    <numFmt numFmtId="166" formatCode="[$-409]d\-mmm\-yyyy;@"/>
    <numFmt numFmtId="167" formatCode="#,##0.0"/>
    <numFmt numFmtId="168" formatCode="#,##0.0000000"/>
    <numFmt numFmtId="169" formatCode="0.0000000"/>
    <numFmt numFmtId="170" formatCode="#,##0;&quot;(&quot;#,##0\);&quot; &quot;;@"/>
    <numFmt numFmtId="171" formatCode="#,##0.000"/>
    <numFmt numFmtId="172" formatCode="[$-3409]dd\ mmmm\,\ yyyy;@"/>
    <numFmt numFmtId="173" formatCode="#,##0.0000"/>
    <numFmt numFmtId="174" formatCode="#,##0.000;&quot;(&quot;#,##0.000\);&quot;-&quot;;@"/>
    <numFmt numFmtId="175" formatCode="0.000000000000"/>
    <numFmt numFmtId="176" formatCode="#,##0_ ;[Red]\-#,##0\ "/>
  </numFmts>
  <fonts count="31"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2"/>
      <color theme="1"/>
      <name val="Arial"/>
      <family val="2"/>
    </font>
    <font>
      <b/>
      <sz val="12"/>
      <color theme="0"/>
      <name val="Arial"/>
      <family val="2"/>
    </font>
    <font>
      <vertAlign val="subscript"/>
      <sz val="11"/>
      <color theme="1"/>
      <name val="Calibri"/>
      <family val="2"/>
      <scheme val="minor"/>
    </font>
    <font>
      <sz val="12"/>
      <color rgb="FFFF0000"/>
      <name val="Arial"/>
      <family val="2"/>
    </font>
    <font>
      <sz val="11"/>
      <color rgb="FFFF0000"/>
      <name val="Calibri"/>
      <family val="2"/>
      <scheme val="minor"/>
    </font>
    <font>
      <b/>
      <sz val="12"/>
      <name val="Arial"/>
      <family val="2"/>
    </font>
    <font>
      <b/>
      <sz val="12"/>
      <name val="Calibri"/>
      <family val="2"/>
    </font>
    <font>
      <b/>
      <vertAlign val="subscript"/>
      <sz val="12"/>
      <color theme="1"/>
      <name val="Arial"/>
      <family val="2"/>
    </font>
    <font>
      <b/>
      <vertAlign val="subscript"/>
      <sz val="11"/>
      <color theme="1"/>
      <name val="Calibri"/>
      <family val="2"/>
      <scheme val="minor"/>
    </font>
    <font>
      <sz val="12"/>
      <name val="Arial"/>
      <family val="2"/>
    </font>
    <font>
      <b/>
      <vertAlign val="subscript"/>
      <sz val="12"/>
      <name val="Arial"/>
      <family val="2"/>
    </font>
    <font>
      <sz val="11"/>
      <color theme="1"/>
      <name val="Arial"/>
      <family val="2"/>
    </font>
    <font>
      <sz val="11"/>
      <name val="Arial"/>
      <family val="2"/>
    </font>
    <font>
      <sz val="11"/>
      <color rgb="FFFF0000"/>
      <name val="Arial"/>
      <family val="2"/>
    </font>
    <font>
      <vertAlign val="subscript"/>
      <sz val="12"/>
      <name val="Arial"/>
      <family val="2"/>
    </font>
    <font>
      <vertAlign val="subscript"/>
      <sz val="12"/>
      <color theme="1"/>
      <name val="Arial"/>
      <family val="2"/>
    </font>
    <font>
      <b/>
      <sz val="11"/>
      <color rgb="FFFF0000"/>
      <name val="Calibri"/>
      <family val="2"/>
      <scheme val="minor"/>
    </font>
    <font>
      <sz val="12"/>
      <color theme="0"/>
      <name val="Arial"/>
      <family val="2"/>
    </font>
    <font>
      <b/>
      <sz val="14"/>
      <color theme="1"/>
      <name val="Arial"/>
      <family val="2"/>
    </font>
    <font>
      <u/>
      <sz val="11"/>
      <color theme="10"/>
      <name val="Calibri"/>
      <family val="2"/>
      <scheme val="minor"/>
    </font>
    <font>
      <sz val="9"/>
      <color indexed="81"/>
      <name val="Tahoma"/>
      <family val="2"/>
    </font>
    <font>
      <b/>
      <sz val="9"/>
      <color indexed="81"/>
      <name val="Tahoma"/>
      <family val="2"/>
    </font>
    <font>
      <sz val="8"/>
      <color theme="1"/>
      <name val="Arial"/>
      <family val="2"/>
    </font>
    <font>
      <b/>
      <vertAlign val="subscript"/>
      <sz val="12"/>
      <color theme="0"/>
      <name val="Arial"/>
      <family val="2"/>
    </font>
    <font>
      <b/>
      <sz val="14"/>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3F6228"/>
        <bgColor indexed="64"/>
      </patternFill>
    </fill>
    <fill>
      <patternFill patternType="solid">
        <fgColor theme="8" tint="0.79998168889431442"/>
        <bgColor indexed="64"/>
      </patternFill>
    </fill>
  </fills>
  <borders count="76">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right/>
      <top style="thick">
        <color indexed="64"/>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diagonal/>
    </border>
    <border>
      <left style="thick">
        <color indexed="64"/>
      </left>
      <right/>
      <top/>
      <bottom style="double">
        <color indexed="64"/>
      </bottom>
      <diagonal/>
    </border>
    <border>
      <left/>
      <right style="thick">
        <color indexed="64"/>
      </right>
      <top style="double">
        <color indexed="64"/>
      </top>
      <bottom style="double">
        <color indexed="64"/>
      </bottom>
      <diagonal/>
    </border>
    <border>
      <left style="thick">
        <color indexed="64"/>
      </left>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double">
        <color indexed="64"/>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double">
        <color indexed="64"/>
      </right>
      <top style="thick">
        <color indexed="64"/>
      </top>
      <bottom style="double">
        <color indexed="64"/>
      </bottom>
      <diagonal/>
    </border>
    <border>
      <left style="double">
        <color indexed="64"/>
      </left>
      <right style="thick">
        <color indexed="64"/>
      </right>
      <top style="double">
        <color indexed="64"/>
      </top>
      <bottom/>
      <diagonal/>
    </border>
    <border>
      <left style="double">
        <color indexed="64"/>
      </left>
      <right style="thick">
        <color indexed="64"/>
      </right>
      <top style="thick">
        <color indexed="64"/>
      </top>
      <bottom style="thick">
        <color indexed="64"/>
      </bottom>
      <diagonal/>
    </border>
    <border>
      <left/>
      <right style="double">
        <color indexed="64"/>
      </right>
      <top style="double">
        <color indexed="64"/>
      </top>
      <bottom style="thick">
        <color indexed="64"/>
      </bottom>
      <diagonal/>
    </border>
    <border>
      <left style="double">
        <color indexed="64"/>
      </left>
      <right/>
      <top style="double">
        <color indexed="64"/>
      </top>
      <bottom style="thick">
        <color indexed="64"/>
      </bottom>
      <diagonal/>
    </border>
    <border>
      <left/>
      <right style="double">
        <color indexed="64"/>
      </right>
      <top/>
      <bottom/>
      <diagonal/>
    </border>
    <border>
      <left style="double">
        <color indexed="64"/>
      </left>
      <right style="double">
        <color indexed="64"/>
      </right>
      <top style="thick">
        <color indexed="64"/>
      </top>
      <bottom style="thick">
        <color indexed="64"/>
      </bottom>
      <diagonal/>
    </border>
    <border>
      <left style="double">
        <color indexed="64"/>
      </left>
      <right style="double">
        <color indexed="64"/>
      </right>
      <top/>
      <bottom/>
      <diagonal/>
    </border>
    <border>
      <left style="thick">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thick">
        <color indexed="64"/>
      </right>
      <top/>
      <bottom style="double">
        <color indexed="64"/>
      </bottom>
      <diagonal/>
    </border>
    <border>
      <left style="double">
        <color indexed="64"/>
      </left>
      <right/>
      <top/>
      <bottom style="double">
        <color indexed="64"/>
      </bottom>
      <diagonal/>
    </border>
    <border>
      <left/>
      <right style="thick">
        <color indexed="64"/>
      </right>
      <top style="thick">
        <color indexed="64"/>
      </top>
      <bottom/>
      <diagonal/>
    </border>
    <border>
      <left/>
      <right style="thick">
        <color indexed="64"/>
      </right>
      <top/>
      <bottom/>
      <diagonal/>
    </border>
    <border>
      <left/>
      <right style="thick">
        <color auto="1"/>
      </right>
      <top/>
      <bottom style="thick">
        <color auto="1"/>
      </bottom>
      <diagonal/>
    </border>
    <border>
      <left style="thick">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style="double">
        <color indexed="64"/>
      </right>
      <top style="thick">
        <color indexed="64"/>
      </top>
      <bottom style="thick">
        <color indexed="64"/>
      </bottom>
      <diagonal/>
    </border>
    <border>
      <left style="double">
        <color indexed="64"/>
      </left>
      <right/>
      <top style="thick">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ck">
        <color indexed="64"/>
      </top>
      <bottom/>
      <diagonal/>
    </border>
    <border>
      <left style="thin">
        <color indexed="64"/>
      </left>
      <right/>
      <top style="thin">
        <color indexed="64"/>
      </top>
      <bottom style="thin">
        <color indexed="64"/>
      </bottom>
      <diagonal/>
    </border>
    <border>
      <left/>
      <right style="double">
        <color indexed="64"/>
      </right>
      <top style="thick">
        <color indexed="64"/>
      </top>
      <bottom style="thick">
        <color indexed="64"/>
      </bottom>
      <diagonal/>
    </border>
    <border>
      <left/>
      <right style="thick">
        <color indexed="64"/>
      </right>
      <top style="thick">
        <color indexed="64"/>
      </top>
      <bottom style="double">
        <color indexed="64"/>
      </bottom>
      <diagonal/>
    </border>
    <border>
      <left/>
      <right style="thick">
        <color indexed="64"/>
      </right>
      <top style="thick">
        <color indexed="64"/>
      </top>
      <bottom style="thick">
        <color indexed="64"/>
      </bottom>
      <diagonal/>
    </border>
  </borders>
  <cellStyleXfs count="3">
    <xf numFmtId="0" fontId="0" fillId="0" borderId="0"/>
    <xf numFmtId="43" fontId="2" fillId="0" borderId="0" applyFont="0" applyFill="0" applyBorder="0" applyAlignment="0" applyProtection="0"/>
    <xf numFmtId="0" fontId="25" fillId="0" borderId="0" applyNumberFormat="0" applyFill="0" applyBorder="0" applyAlignment="0" applyProtection="0"/>
  </cellStyleXfs>
  <cellXfs count="527">
    <xf numFmtId="0" fontId="0" fillId="0" borderId="0" xfId="0"/>
    <xf numFmtId="0" fontId="0" fillId="0" borderId="0" xfId="0" applyAlignment="1">
      <alignment horizontal="center"/>
    </xf>
    <xf numFmtId="0" fontId="0" fillId="0" borderId="2" xfId="0" applyBorder="1"/>
    <xf numFmtId="3" fontId="0" fillId="0" borderId="2" xfId="0" applyNumberFormat="1" applyBorder="1" applyAlignment="1">
      <alignment horizontal="center"/>
    </xf>
    <xf numFmtId="0" fontId="0" fillId="3" borderId="0" xfId="0" applyFill="1" applyAlignment="1">
      <alignment horizontal="center"/>
    </xf>
    <xf numFmtId="0" fontId="0" fillId="3" borderId="0" xfId="0" applyFill="1"/>
    <xf numFmtId="164" fontId="0" fillId="3" borderId="0" xfId="0" applyNumberFormat="1" applyFill="1" applyAlignment="1">
      <alignment horizontal="center"/>
    </xf>
    <xf numFmtId="10" fontId="1" fillId="3" borderId="0" xfId="0" applyNumberFormat="1" applyFont="1" applyFill="1" applyAlignment="1">
      <alignment horizontal="left" vertical="center"/>
    </xf>
    <xf numFmtId="10" fontId="1" fillId="3" borderId="0" xfId="0" applyNumberFormat="1" applyFont="1" applyFill="1" applyAlignment="1">
      <alignment horizontal="center"/>
    </xf>
    <xf numFmtId="164" fontId="1" fillId="3" borderId="0" xfId="0" applyNumberFormat="1" applyFont="1" applyFill="1" applyAlignment="1">
      <alignment horizontal="center"/>
    </xf>
    <xf numFmtId="165" fontId="0" fillId="3" borderId="0" xfId="1" applyNumberFormat="1"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3" fillId="7" borderId="2" xfId="0" applyFont="1" applyFill="1" applyBorder="1" applyAlignment="1">
      <alignment horizontal="center"/>
    </xf>
    <xf numFmtId="3" fontId="0" fillId="7" borderId="2" xfId="0" applyNumberFormat="1" applyFill="1" applyBorder="1" applyAlignment="1">
      <alignment horizontal="center"/>
    </xf>
    <xf numFmtId="3" fontId="5" fillId="7" borderId="2" xfId="0" applyNumberFormat="1" applyFont="1" applyFill="1" applyBorder="1" applyAlignment="1">
      <alignment horizontal="center"/>
    </xf>
    <xf numFmtId="10" fontId="9" fillId="3" borderId="0" xfId="0" applyNumberFormat="1" applyFont="1" applyFill="1" applyAlignment="1">
      <alignment horizontal="left" vertical="center"/>
    </xf>
    <xf numFmtId="0" fontId="10" fillId="3" borderId="0" xfId="0" applyFont="1" applyFill="1"/>
    <xf numFmtId="164" fontId="9" fillId="3" borderId="0" xfId="0" applyNumberFormat="1" applyFont="1" applyFill="1" applyAlignment="1">
      <alignment horizontal="center"/>
    </xf>
    <xf numFmtId="0" fontId="1" fillId="3" borderId="0" xfId="0" applyFont="1" applyFill="1" applyAlignment="1">
      <alignment horizontal="left" indent="3"/>
    </xf>
    <xf numFmtId="0" fontId="1" fillId="3" borderId="0" xfId="0" applyFont="1" applyFill="1" applyAlignment="1">
      <alignment horizontal="center"/>
    </xf>
    <xf numFmtId="0" fontId="1" fillId="3" borderId="0" xfId="0" applyFont="1" applyFill="1"/>
    <xf numFmtId="0" fontId="5" fillId="2" borderId="5" xfId="0" applyFont="1" applyFill="1" applyBorder="1" applyAlignment="1">
      <alignment horizontal="center" vertical="center" wrapText="1"/>
    </xf>
    <xf numFmtId="164" fontId="1" fillId="6" borderId="23" xfId="0" applyNumberFormat="1" applyFont="1" applyFill="1" applyBorder="1" applyAlignment="1">
      <alignment horizontal="center"/>
    </xf>
    <xf numFmtId="0" fontId="0" fillId="3" borderId="0" xfId="0" applyFill="1" applyAlignment="1">
      <alignment horizontal="center" vertical="center"/>
    </xf>
    <xf numFmtId="0" fontId="6" fillId="3" borderId="0" xfId="0" applyFont="1" applyFill="1"/>
    <xf numFmtId="0" fontId="3" fillId="7" borderId="2" xfId="0" applyFont="1" applyFill="1" applyBorder="1" applyAlignment="1">
      <alignment horizontal="center" vertical="center"/>
    </xf>
    <xf numFmtId="164" fontId="1" fillId="6" borderId="1" xfId="0" applyNumberFormat="1" applyFont="1" applyFill="1" applyBorder="1" applyAlignment="1">
      <alignment horizontal="center"/>
    </xf>
    <xf numFmtId="0" fontId="5" fillId="7" borderId="36" xfId="0" applyFont="1" applyFill="1" applyBorder="1"/>
    <xf numFmtId="0" fontId="3" fillId="7" borderId="37" xfId="0" applyFont="1" applyFill="1" applyBorder="1" applyAlignment="1">
      <alignment horizontal="center"/>
    </xf>
    <xf numFmtId="0" fontId="0" fillId="0" borderId="36" xfId="0" applyBorder="1"/>
    <xf numFmtId="3" fontId="0" fillId="3" borderId="37" xfId="0" applyNumberFormat="1" applyFill="1" applyBorder="1"/>
    <xf numFmtId="3" fontId="5" fillId="7" borderId="37" xfId="0" applyNumberFormat="1" applyFont="1" applyFill="1" applyBorder="1" applyAlignment="1">
      <alignment horizontal="center"/>
    </xf>
    <xf numFmtId="0" fontId="5" fillId="7" borderId="38" xfId="0" applyFont="1" applyFill="1" applyBorder="1"/>
    <xf numFmtId="3" fontId="5" fillId="7" borderId="39" xfId="0" applyNumberFormat="1" applyFont="1" applyFill="1" applyBorder="1" applyAlignment="1">
      <alignment horizontal="center"/>
    </xf>
    <xf numFmtId="3" fontId="5" fillId="7" borderId="40" xfId="0" applyNumberFormat="1" applyFont="1" applyFill="1" applyBorder="1" applyAlignment="1">
      <alignment horizontal="center"/>
    </xf>
    <xf numFmtId="0" fontId="3" fillId="7" borderId="36" xfId="0" applyFont="1" applyFill="1" applyBorder="1" applyAlignment="1">
      <alignment horizontal="center" vertical="center"/>
    </xf>
    <xf numFmtId="0" fontId="3" fillId="7" borderId="38" xfId="0" applyFont="1" applyFill="1" applyBorder="1" applyAlignment="1">
      <alignment horizontal="center" wrapText="1"/>
    </xf>
    <xf numFmtId="10" fontId="3" fillId="7" borderId="39" xfId="0" applyNumberFormat="1" applyFont="1" applyFill="1" applyBorder="1" applyAlignment="1">
      <alignment horizontal="center" vertical="center"/>
    </xf>
    <xf numFmtId="0" fontId="3" fillId="7" borderId="37" xfId="0" applyFont="1" applyFill="1" applyBorder="1" applyAlignment="1">
      <alignment horizontal="center" vertical="center"/>
    </xf>
    <xf numFmtId="0" fontId="3" fillId="7" borderId="36" xfId="0" applyFont="1" applyFill="1" applyBorder="1"/>
    <xf numFmtId="0" fontId="0" fillId="7" borderId="36" xfId="0" applyFill="1" applyBorder="1"/>
    <xf numFmtId="3" fontId="0" fillId="7" borderId="37" xfId="0" applyNumberFormat="1" applyFill="1" applyBorder="1" applyAlignment="1">
      <alignment horizontal="center"/>
    </xf>
    <xf numFmtId="0" fontId="3" fillId="7" borderId="38" xfId="0" applyFont="1" applyFill="1" applyBorder="1"/>
    <xf numFmtId="3" fontId="3" fillId="7" borderId="39" xfId="0" applyNumberFormat="1" applyFont="1" applyFill="1" applyBorder="1" applyAlignment="1">
      <alignment horizontal="center"/>
    </xf>
    <xf numFmtId="3" fontId="3" fillId="7" borderId="40" xfId="0" applyNumberFormat="1" applyFont="1" applyFill="1" applyBorder="1" applyAlignment="1">
      <alignment horizontal="center"/>
    </xf>
    <xf numFmtId="164" fontId="0" fillId="3" borderId="0" xfId="0" applyNumberFormat="1" applyFill="1"/>
    <xf numFmtId="164" fontId="1" fillId="0" borderId="1" xfId="0" applyNumberFormat="1" applyFont="1" applyBorder="1" applyAlignment="1">
      <alignment horizontal="center"/>
    </xf>
    <xf numFmtId="164" fontId="15" fillId="6" borderId="23" xfId="0" applyNumberFormat="1" applyFont="1" applyFill="1" applyBorder="1" applyAlignment="1">
      <alignment horizontal="center"/>
    </xf>
    <xf numFmtId="10" fontId="7" fillId="4" borderId="23" xfId="0" applyNumberFormat="1" applyFont="1" applyFill="1" applyBorder="1" applyAlignment="1">
      <alignment horizontal="center"/>
    </xf>
    <xf numFmtId="164" fontId="15" fillId="6" borderId="1" xfId="0" applyNumberFormat="1" applyFont="1" applyFill="1" applyBorder="1" applyAlignment="1">
      <alignment horizontal="center"/>
    </xf>
    <xf numFmtId="0" fontId="11" fillId="5" borderId="28" xfId="0" applyFont="1" applyFill="1" applyBorder="1" applyAlignment="1">
      <alignment horizontal="center" wrapText="1"/>
    </xf>
    <xf numFmtId="0" fontId="11" fillId="5" borderId="29" xfId="0" applyFont="1" applyFill="1" applyBorder="1" applyAlignment="1">
      <alignment horizontal="center" wrapText="1"/>
    </xf>
    <xf numFmtId="164" fontId="1" fillId="6" borderId="24" xfId="0" applyNumberFormat="1" applyFont="1" applyFill="1" applyBorder="1" applyAlignment="1">
      <alignment horizontal="center"/>
    </xf>
    <xf numFmtId="164" fontId="1" fillId="0" borderId="23" xfId="0" applyNumberFormat="1" applyFont="1" applyBorder="1" applyAlignment="1">
      <alignment horizontal="center"/>
    </xf>
    <xf numFmtId="164" fontId="1" fillId="6" borderId="45" xfId="0" applyNumberFormat="1" applyFont="1" applyFill="1" applyBorder="1" applyAlignment="1">
      <alignment horizontal="center"/>
    </xf>
    <xf numFmtId="164" fontId="1" fillId="6" borderId="50" xfId="0" applyNumberFormat="1" applyFont="1" applyFill="1" applyBorder="1" applyAlignment="1">
      <alignment horizontal="center"/>
    </xf>
    <xf numFmtId="10" fontId="1" fillId="6" borderId="45" xfId="0" applyNumberFormat="1" applyFont="1" applyFill="1" applyBorder="1" applyAlignment="1">
      <alignment horizontal="center"/>
    </xf>
    <xf numFmtId="164" fontId="1" fillId="6" borderId="1" xfId="0" applyNumberFormat="1" applyFont="1" applyFill="1" applyBorder="1" applyAlignment="1">
      <alignment horizontal="center" vertical="center"/>
    </xf>
    <xf numFmtId="164" fontId="1" fillId="6" borderId="21" xfId="0" applyNumberFormat="1" applyFont="1" applyFill="1" applyBorder="1" applyAlignment="1">
      <alignment horizontal="center" vertical="center"/>
    </xf>
    <xf numFmtId="164" fontId="1" fillId="0" borderId="45" xfId="0" applyNumberFormat="1" applyFont="1" applyBorder="1" applyAlignment="1">
      <alignment horizontal="center" vertical="center"/>
    </xf>
    <xf numFmtId="164" fontId="1" fillId="6" borderId="45" xfId="0" applyNumberFormat="1" applyFont="1" applyFill="1" applyBorder="1" applyAlignment="1">
      <alignment horizontal="center" vertical="center"/>
    </xf>
    <xf numFmtId="0" fontId="17" fillId="3" borderId="0" xfId="0" applyFont="1" applyFill="1"/>
    <xf numFmtId="0" fontId="17" fillId="0" borderId="0" xfId="0" applyFont="1"/>
    <xf numFmtId="0" fontId="1" fillId="0" borderId="0" xfId="0" applyFont="1"/>
    <xf numFmtId="165" fontId="1" fillId="3" borderId="0" xfId="1" applyNumberFormat="1" applyFont="1" applyFill="1" applyBorder="1" applyAlignment="1">
      <alignment horizontal="left"/>
    </xf>
    <xf numFmtId="165" fontId="1" fillId="3" borderId="0" xfId="1" applyNumberFormat="1" applyFont="1" applyFill="1" applyBorder="1" applyAlignment="1">
      <alignment horizontal="center"/>
    </xf>
    <xf numFmtId="0" fontId="17" fillId="3" borderId="0" xfId="0" applyFont="1" applyFill="1" applyAlignment="1">
      <alignment horizontal="center"/>
    </xf>
    <xf numFmtId="0" fontId="19" fillId="3" borderId="0" xfId="0" applyFont="1" applyFill="1"/>
    <xf numFmtId="0" fontId="19" fillId="3" borderId="0" xfId="0" applyFont="1" applyFill="1" applyAlignment="1">
      <alignment horizontal="center"/>
    </xf>
    <xf numFmtId="0" fontId="19" fillId="0" borderId="0" xfId="0" applyFont="1"/>
    <xf numFmtId="0" fontId="18" fillId="3" borderId="0" xfId="0" applyFont="1" applyFill="1"/>
    <xf numFmtId="0" fontId="18" fillId="3" borderId="0" xfId="0" applyFont="1" applyFill="1" applyAlignment="1">
      <alignment horizontal="center"/>
    </xf>
    <xf numFmtId="0" fontId="18" fillId="0" borderId="0" xfId="0" applyFont="1"/>
    <xf numFmtId="0" fontId="17" fillId="3" borderId="0" xfId="0" applyFont="1" applyFill="1" applyAlignment="1">
      <alignment horizontal="left" indent="5"/>
    </xf>
    <xf numFmtId="0" fontId="17" fillId="3" borderId="0" xfId="0" applyFont="1" applyFill="1" applyAlignment="1">
      <alignment horizontal="left"/>
    </xf>
    <xf numFmtId="0" fontId="17" fillId="3" borderId="0" xfId="0" applyFont="1" applyFill="1" applyAlignment="1">
      <alignment horizontal="left" vertical="center" wrapText="1" indent="5"/>
    </xf>
    <xf numFmtId="0" fontId="17" fillId="3" borderId="0" xfId="0" applyFont="1" applyFill="1" applyAlignment="1">
      <alignment horizontal="left" wrapText="1" indent="5"/>
    </xf>
    <xf numFmtId="0" fontId="9" fillId="3" borderId="0" xfId="0" applyFont="1" applyFill="1" applyAlignment="1">
      <alignment horizontal="center"/>
    </xf>
    <xf numFmtId="0" fontId="1" fillId="3" borderId="0" xfId="0" applyFont="1" applyFill="1" applyAlignment="1">
      <alignment horizontal="left" wrapText="1" indent="5"/>
    </xf>
    <xf numFmtId="0" fontId="1" fillId="0" borderId="0" xfId="0" applyFont="1" applyAlignment="1">
      <alignment horizontal="left" wrapText="1" indent="5"/>
    </xf>
    <xf numFmtId="10" fontId="6" fillId="3" borderId="0" xfId="0" applyNumberFormat="1" applyFont="1" applyFill="1" applyAlignment="1">
      <alignment horizontal="left" vertical="center"/>
    </xf>
    <xf numFmtId="0" fontId="15" fillId="3" borderId="0" xfId="0" applyFont="1" applyFill="1" applyAlignment="1">
      <alignment horizontal="left" indent="5"/>
    </xf>
    <xf numFmtId="10" fontId="11" fillId="3" borderId="0" xfId="0" applyNumberFormat="1" applyFont="1" applyFill="1" applyAlignment="1">
      <alignment horizontal="left" vertical="center"/>
    </xf>
    <xf numFmtId="10" fontId="17" fillId="3" borderId="0" xfId="0" applyNumberFormat="1" applyFont="1" applyFill="1" applyAlignment="1">
      <alignment horizontal="left"/>
    </xf>
    <xf numFmtId="0" fontId="15" fillId="3" borderId="0" xfId="0" applyFont="1" applyFill="1" applyAlignment="1">
      <alignment horizontal="left" vertical="center" indent="5"/>
    </xf>
    <xf numFmtId="168" fontId="0" fillId="3" borderId="0" xfId="0" applyNumberFormat="1" applyFill="1" applyAlignment="1">
      <alignment horizontal="center"/>
    </xf>
    <xf numFmtId="169" fontId="0" fillId="3" borderId="0" xfId="0" applyNumberFormat="1" applyFill="1" applyAlignment="1">
      <alignment horizontal="center"/>
    </xf>
    <xf numFmtId="10" fontId="0" fillId="3" borderId="0" xfId="0" applyNumberFormat="1" applyFill="1"/>
    <xf numFmtId="4" fontId="1" fillId="6" borderId="1" xfId="0" applyNumberFormat="1" applyFont="1" applyFill="1" applyBorder="1" applyAlignment="1">
      <alignment horizontal="center"/>
    </xf>
    <xf numFmtId="4" fontId="0" fillId="3" borderId="0" xfId="0" applyNumberFormat="1" applyFill="1"/>
    <xf numFmtId="3" fontId="0" fillId="3" borderId="0" xfId="0" applyNumberFormat="1" applyFill="1" applyAlignment="1">
      <alignment horizontal="center"/>
    </xf>
    <xf numFmtId="164" fontId="0" fillId="3" borderId="0" xfId="0" applyNumberFormat="1" applyFill="1" applyAlignment="1">
      <alignment horizontal="center" vertical="center"/>
    </xf>
    <xf numFmtId="164" fontId="15" fillId="6" borderId="45" xfId="0" applyNumberFormat="1" applyFont="1" applyFill="1" applyBorder="1" applyAlignment="1">
      <alignment horizontal="center" vertical="center"/>
    </xf>
    <xf numFmtId="164" fontId="1" fillId="6" borderId="23" xfId="0" applyNumberFormat="1" applyFont="1" applyFill="1" applyBorder="1" applyAlignment="1">
      <alignment horizontal="center" vertical="center"/>
    </xf>
    <xf numFmtId="164" fontId="1" fillId="3" borderId="0" xfId="0" applyNumberFormat="1" applyFont="1" applyFill="1" applyAlignment="1">
      <alignment horizontal="center" vertical="center"/>
    </xf>
    <xf numFmtId="164" fontId="1" fillId="0" borderId="23" xfId="0" applyNumberFormat="1" applyFont="1" applyBorder="1" applyAlignment="1">
      <alignment horizontal="center" vertical="center"/>
    </xf>
    <xf numFmtId="0" fontId="1" fillId="3" borderId="0" xfId="0" applyFont="1" applyFill="1" applyAlignment="1">
      <alignment horizontal="center" vertical="center"/>
    </xf>
    <xf numFmtId="4" fontId="9" fillId="3" borderId="0" xfId="0" applyNumberFormat="1" applyFont="1" applyFill="1" applyAlignment="1">
      <alignment horizontal="center"/>
    </xf>
    <xf numFmtId="164" fontId="15" fillId="6" borderId="24" xfId="0" applyNumberFormat="1" applyFont="1" applyFill="1" applyBorder="1" applyAlignment="1">
      <alignment horizontal="center"/>
    </xf>
    <xf numFmtId="0" fontId="6" fillId="5" borderId="46" xfId="0" applyFont="1" applyFill="1" applyBorder="1"/>
    <xf numFmtId="10" fontId="6" fillId="5" borderId="20" xfId="0" applyNumberFormat="1" applyFont="1" applyFill="1" applyBorder="1" applyAlignment="1">
      <alignment horizontal="left" vertical="center"/>
    </xf>
    <xf numFmtId="10" fontId="6" fillId="5" borderId="1" xfId="0" applyNumberFormat="1" applyFont="1" applyFill="1" applyBorder="1" applyAlignment="1">
      <alignment horizontal="center"/>
    </xf>
    <xf numFmtId="10" fontId="6" fillId="5" borderId="44" xfId="0" applyNumberFormat="1" applyFont="1" applyFill="1" applyBorder="1" applyAlignment="1">
      <alignment horizontal="left" vertical="center"/>
    </xf>
    <xf numFmtId="10" fontId="6" fillId="5" borderId="45" xfId="0" applyNumberFormat="1" applyFont="1" applyFill="1" applyBorder="1" applyAlignment="1">
      <alignment horizontal="center"/>
    </xf>
    <xf numFmtId="10" fontId="6" fillId="5" borderId="22" xfId="0" applyNumberFormat="1" applyFont="1" applyFill="1" applyBorder="1" applyAlignment="1">
      <alignment horizontal="left" vertical="center"/>
    </xf>
    <xf numFmtId="10" fontId="6" fillId="5" borderId="23" xfId="0" applyNumberFormat="1" applyFont="1" applyFill="1" applyBorder="1" applyAlignment="1">
      <alignment horizontal="center" vertical="center"/>
    </xf>
    <xf numFmtId="10" fontId="11" fillId="5" borderId="20" xfId="0" applyNumberFormat="1" applyFont="1" applyFill="1" applyBorder="1" applyAlignment="1">
      <alignment horizontal="left" vertical="center"/>
    </xf>
    <xf numFmtId="10" fontId="11" fillId="5" borderId="22" xfId="0" applyNumberFormat="1" applyFont="1" applyFill="1" applyBorder="1" applyAlignment="1">
      <alignment horizontal="left" vertical="center"/>
    </xf>
    <xf numFmtId="10" fontId="6" fillId="5" borderId="23" xfId="0" applyNumberFormat="1" applyFont="1" applyFill="1" applyBorder="1" applyAlignment="1">
      <alignment horizontal="center"/>
    </xf>
    <xf numFmtId="10" fontId="6" fillId="5" borderId="1" xfId="0" applyNumberFormat="1" applyFont="1" applyFill="1" applyBorder="1" applyAlignment="1">
      <alignment horizontal="center" vertical="center"/>
    </xf>
    <xf numFmtId="10" fontId="1" fillId="5" borderId="44" xfId="0" applyNumberFormat="1" applyFont="1" applyFill="1" applyBorder="1" applyAlignment="1">
      <alignment horizontal="left" vertical="center" indent="3"/>
    </xf>
    <xf numFmtId="0" fontId="3" fillId="9" borderId="2" xfId="0" applyFont="1" applyFill="1" applyBorder="1" applyAlignment="1">
      <alignment horizontal="center" vertical="center"/>
    </xf>
    <xf numFmtId="0" fontId="3" fillId="9" borderId="2" xfId="0" applyFont="1" applyFill="1" applyBorder="1" applyAlignment="1">
      <alignment horizontal="center"/>
    </xf>
    <xf numFmtId="0" fontId="3" fillId="7" borderId="2" xfId="0" applyFont="1" applyFill="1" applyBorder="1" applyAlignment="1">
      <alignment wrapText="1"/>
    </xf>
    <xf numFmtId="10" fontId="3" fillId="7" borderId="2" xfId="0" applyNumberFormat="1" applyFont="1" applyFill="1" applyBorder="1" applyAlignment="1">
      <alignment horizontal="center" vertical="center"/>
    </xf>
    <xf numFmtId="10" fontId="5" fillId="7" borderId="2" xfId="0" applyNumberFormat="1" applyFont="1" applyFill="1" applyBorder="1" applyAlignment="1">
      <alignment horizontal="center" vertical="center"/>
    </xf>
    <xf numFmtId="10" fontId="22" fillId="9" borderId="2" xfId="0" applyNumberFormat="1" applyFont="1" applyFill="1" applyBorder="1" applyAlignment="1">
      <alignment horizontal="center" vertical="center"/>
    </xf>
    <xf numFmtId="0" fontId="3" fillId="7" borderId="2" xfId="0" applyFont="1" applyFill="1" applyBorder="1"/>
    <xf numFmtId="0" fontId="0" fillId="7" borderId="2" xfId="0" applyFill="1" applyBorder="1"/>
    <xf numFmtId="0" fontId="0" fillId="3" borderId="2" xfId="0" applyFill="1" applyBorder="1"/>
    <xf numFmtId="3" fontId="3" fillId="7" borderId="2" xfId="0" applyNumberFormat="1" applyFont="1" applyFill="1" applyBorder="1" applyAlignment="1">
      <alignment horizontal="center"/>
    </xf>
    <xf numFmtId="3" fontId="22" fillId="9" borderId="2" xfId="0" applyNumberFormat="1" applyFont="1" applyFill="1" applyBorder="1" applyAlignment="1">
      <alignment horizontal="center"/>
    </xf>
    <xf numFmtId="3" fontId="0" fillId="3" borderId="0" xfId="0" applyNumberFormat="1" applyFill="1"/>
    <xf numFmtId="0" fontId="5" fillId="7" borderId="2" xfId="0" applyFont="1" applyFill="1" applyBorder="1"/>
    <xf numFmtId="3" fontId="0" fillId="3" borderId="2" xfId="0" applyNumberFormat="1" applyFill="1" applyBorder="1" applyAlignment="1">
      <alignment horizontal="center"/>
    </xf>
    <xf numFmtId="0" fontId="0" fillId="3" borderId="0" xfId="0" applyFill="1" applyAlignment="1">
      <alignment wrapText="1"/>
    </xf>
    <xf numFmtId="3" fontId="0" fillId="7" borderId="2" xfId="0" applyNumberFormat="1" applyFill="1" applyBorder="1"/>
    <xf numFmtId="3" fontId="4" fillId="7" borderId="2" xfId="0" applyNumberFormat="1" applyFont="1" applyFill="1" applyBorder="1"/>
    <xf numFmtId="3" fontId="10" fillId="9" borderId="2" xfId="0" applyNumberFormat="1" applyFont="1" applyFill="1" applyBorder="1"/>
    <xf numFmtId="0" fontId="0" fillId="7" borderId="2" xfId="0" applyFill="1" applyBorder="1" applyAlignment="1">
      <alignment horizontal="center" wrapText="1"/>
    </xf>
    <xf numFmtId="0" fontId="0" fillId="3" borderId="2" xfId="0" applyFill="1" applyBorder="1" applyAlignment="1">
      <alignment wrapText="1"/>
    </xf>
    <xf numFmtId="0" fontId="0" fillId="7" borderId="2" xfId="0" applyFill="1" applyBorder="1" applyAlignment="1">
      <alignment horizontal="center"/>
    </xf>
    <xf numFmtId="2" fontId="0" fillId="3" borderId="2" xfId="0" applyNumberFormat="1" applyFill="1" applyBorder="1"/>
    <xf numFmtId="10" fontId="0" fillId="0" borderId="2" xfId="0" applyNumberFormat="1" applyBorder="1"/>
    <xf numFmtId="0" fontId="0" fillId="9" borderId="2" xfId="0" applyFill="1" applyBorder="1" applyAlignment="1">
      <alignment horizontal="center"/>
    </xf>
    <xf numFmtId="0" fontId="0" fillId="3" borderId="0" xfId="0" applyFill="1" applyAlignment="1">
      <alignment horizontal="left"/>
    </xf>
    <xf numFmtId="10" fontId="1" fillId="5" borderId="7" xfId="0" applyNumberFormat="1" applyFont="1" applyFill="1" applyBorder="1" applyAlignment="1">
      <alignment horizontal="center" vertical="center"/>
    </xf>
    <xf numFmtId="10" fontId="1" fillId="3" borderId="0" xfId="0" applyNumberFormat="1" applyFont="1" applyFill="1" applyAlignment="1">
      <alignment horizontal="center" vertical="center"/>
    </xf>
    <xf numFmtId="10" fontId="1" fillId="5" borderId="19" xfId="0" applyNumberFormat="1" applyFont="1" applyFill="1" applyBorder="1" applyAlignment="1">
      <alignment horizontal="left" vertical="center" indent="3"/>
    </xf>
    <xf numFmtId="164" fontId="1" fillId="0" borderId="45" xfId="0" applyNumberFormat="1" applyFont="1" applyBorder="1" applyAlignment="1">
      <alignment horizontal="center"/>
    </xf>
    <xf numFmtId="10" fontId="1" fillId="5" borderId="14" xfId="0" applyNumberFormat="1" applyFont="1" applyFill="1" applyBorder="1" applyAlignment="1">
      <alignment horizontal="left" vertical="center" indent="3"/>
    </xf>
    <xf numFmtId="10" fontId="15" fillId="5" borderId="20" xfId="0" applyNumberFormat="1" applyFont="1" applyFill="1" applyBorder="1" applyAlignment="1">
      <alignment horizontal="left" vertical="center" indent="3"/>
    </xf>
    <xf numFmtId="0" fontId="1" fillId="3" borderId="0" xfId="0" applyFont="1" applyFill="1" applyAlignment="1">
      <alignment horizontal="left" indent="5"/>
    </xf>
    <xf numFmtId="0" fontId="6" fillId="5" borderId="28" xfId="0" applyFont="1" applyFill="1" applyBorder="1" applyAlignment="1">
      <alignment horizontal="center"/>
    </xf>
    <xf numFmtId="164" fontId="15" fillId="6" borderId="55" xfId="0" applyNumberFormat="1" applyFont="1" applyFill="1" applyBorder="1" applyAlignment="1">
      <alignment horizontal="center" vertical="center"/>
    </xf>
    <xf numFmtId="164" fontId="15" fillId="6" borderId="51" xfId="0" applyNumberFormat="1" applyFont="1" applyFill="1" applyBorder="1" applyAlignment="1">
      <alignment horizontal="center" vertical="center"/>
    </xf>
    <xf numFmtId="0" fontId="6" fillId="5" borderId="1" xfId="0" applyFont="1" applyFill="1" applyBorder="1" applyAlignment="1">
      <alignment horizontal="center"/>
    </xf>
    <xf numFmtId="164" fontId="15" fillId="6" borderId="23" xfId="0" applyNumberFormat="1" applyFont="1" applyFill="1" applyBorder="1" applyAlignment="1">
      <alignment horizontal="center" vertical="center"/>
    </xf>
    <xf numFmtId="164" fontId="15" fillId="6" borderId="24" xfId="0" applyNumberFormat="1" applyFont="1" applyFill="1" applyBorder="1" applyAlignment="1">
      <alignment horizontal="center" vertical="center"/>
    </xf>
    <xf numFmtId="0" fontId="6" fillId="3" borderId="19" xfId="0" applyFont="1" applyFill="1" applyBorder="1"/>
    <xf numFmtId="0" fontId="6" fillId="3" borderId="10" xfId="0" applyFont="1" applyFill="1" applyBorder="1"/>
    <xf numFmtId="0" fontId="6" fillId="3" borderId="10" xfId="0" applyFont="1" applyFill="1" applyBorder="1" applyAlignment="1">
      <alignment horizontal="center"/>
    </xf>
    <xf numFmtId="0" fontId="1" fillId="3" borderId="10" xfId="0" applyFont="1" applyFill="1" applyBorder="1" applyAlignment="1">
      <alignment horizontal="center" vertical="center"/>
    </xf>
    <xf numFmtId="0" fontId="1"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54" xfId="0" applyFont="1" applyFill="1" applyBorder="1" applyAlignment="1">
      <alignment horizontal="center"/>
    </xf>
    <xf numFmtId="0" fontId="6" fillId="3" borderId="56" xfId="0" applyFont="1" applyFill="1" applyBorder="1" applyAlignment="1">
      <alignment horizontal="center"/>
    </xf>
    <xf numFmtId="164" fontId="15" fillId="3" borderId="45" xfId="0" applyNumberFormat="1" applyFont="1" applyFill="1" applyBorder="1" applyAlignment="1">
      <alignment horizontal="center" vertical="center"/>
    </xf>
    <xf numFmtId="164" fontId="15" fillId="3" borderId="50" xfId="0" applyNumberFormat="1" applyFont="1" applyFill="1" applyBorder="1" applyAlignment="1">
      <alignment horizontal="center" vertical="center"/>
    </xf>
    <xf numFmtId="0" fontId="7" fillId="4" borderId="28" xfId="0" applyFont="1" applyFill="1" applyBorder="1" applyAlignment="1">
      <alignment horizontal="center"/>
    </xf>
    <xf numFmtId="0" fontId="7" fillId="4" borderId="23" xfId="0" applyFont="1" applyFill="1" applyBorder="1" applyAlignment="1">
      <alignment horizontal="center"/>
    </xf>
    <xf numFmtId="0" fontId="6" fillId="3" borderId="17" xfId="0" applyFont="1" applyFill="1" applyBorder="1"/>
    <xf numFmtId="0" fontId="6" fillId="3" borderId="8" xfId="0" applyFont="1" applyFill="1" applyBorder="1"/>
    <xf numFmtId="0" fontId="1" fillId="3" borderId="8" xfId="0" applyFont="1" applyFill="1" applyBorder="1" applyAlignment="1">
      <alignment horizontal="center" vertical="center"/>
    </xf>
    <xf numFmtId="0" fontId="1" fillId="3" borderId="60" xfId="0" applyFont="1" applyFill="1" applyBorder="1" applyAlignment="1">
      <alignment horizontal="center" vertical="center"/>
    </xf>
    <xf numFmtId="0" fontId="6" fillId="5" borderId="20" xfId="0" applyFont="1" applyFill="1" applyBorder="1" applyAlignment="1">
      <alignment horizontal="center"/>
    </xf>
    <xf numFmtId="3" fontId="1" fillId="3" borderId="10"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7" fillId="0" borderId="44" xfId="0" applyFont="1" applyBorder="1" applyAlignment="1">
      <alignment horizontal="center"/>
    </xf>
    <xf numFmtId="0" fontId="7" fillId="0" borderId="45" xfId="0" applyFont="1" applyBorder="1" applyAlignment="1">
      <alignment horizontal="center"/>
    </xf>
    <xf numFmtId="3" fontId="1" fillId="0" borderId="45"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3" borderId="0" xfId="0" applyFont="1" applyFill="1" applyAlignment="1">
      <alignment vertical="center"/>
    </xf>
    <xf numFmtId="0" fontId="7" fillId="4" borderId="2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3" xfId="0" applyFont="1" applyFill="1" applyBorder="1" applyAlignment="1">
      <alignment horizontal="center" vertical="center" wrapText="1"/>
    </xf>
    <xf numFmtId="0" fontId="1" fillId="3" borderId="0" xfId="0" quotePrefix="1" applyFont="1" applyFill="1" applyAlignment="1">
      <alignment horizontal="left" indent="3"/>
    </xf>
    <xf numFmtId="10" fontId="6" fillId="3" borderId="0" xfId="0" applyNumberFormat="1" applyFont="1" applyFill="1" applyAlignment="1">
      <alignment horizontal="center"/>
    </xf>
    <xf numFmtId="168" fontId="1" fillId="3" borderId="0" xfId="0" applyNumberFormat="1" applyFont="1" applyFill="1" applyAlignment="1">
      <alignment horizontal="center"/>
    </xf>
    <xf numFmtId="4" fontId="2" fillId="3" borderId="1" xfId="0" applyNumberFormat="1" applyFont="1" applyFill="1" applyBorder="1"/>
    <xf numFmtId="170" fontId="1" fillId="5" borderId="1" xfId="0" applyNumberFormat="1" applyFont="1" applyFill="1" applyBorder="1" applyAlignment="1">
      <alignment horizontal="center" vertical="center"/>
    </xf>
    <xf numFmtId="3" fontId="2" fillId="3" borderId="1" xfId="0" applyNumberFormat="1" applyFont="1" applyFill="1" applyBorder="1"/>
    <xf numFmtId="3" fontId="0" fillId="3" borderId="1" xfId="0" applyNumberFormat="1" applyFill="1" applyBorder="1"/>
    <xf numFmtId="167" fontId="2" fillId="3" borderId="1" xfId="0" applyNumberFormat="1" applyFont="1" applyFill="1" applyBorder="1"/>
    <xf numFmtId="4" fontId="2" fillId="3" borderId="21" xfId="0" applyNumberFormat="1" applyFont="1" applyFill="1" applyBorder="1"/>
    <xf numFmtId="3" fontId="0" fillId="3" borderId="21" xfId="0" applyNumberFormat="1" applyFill="1" applyBorder="1"/>
    <xf numFmtId="3" fontId="2" fillId="3" borderId="21" xfId="0" applyNumberFormat="1" applyFont="1" applyFill="1" applyBorder="1"/>
    <xf numFmtId="3" fontId="0" fillId="3" borderId="23" xfId="0" applyNumberFormat="1" applyFill="1" applyBorder="1"/>
    <xf numFmtId="3" fontId="0" fillId="3" borderId="24" xfId="0" applyNumberFormat="1" applyFill="1" applyBorder="1"/>
    <xf numFmtId="4" fontId="2" fillId="3" borderId="66" xfId="0" applyNumberFormat="1" applyFont="1" applyFill="1" applyBorder="1"/>
    <xf numFmtId="4" fontId="2" fillId="3" borderId="67" xfId="0" applyNumberFormat="1" applyFont="1" applyFill="1" applyBorder="1"/>
    <xf numFmtId="0" fontId="7" fillId="4" borderId="68" xfId="0" applyFont="1" applyFill="1" applyBorder="1" applyAlignment="1">
      <alignment horizontal="center" vertical="center"/>
    </xf>
    <xf numFmtId="0" fontId="7" fillId="4" borderId="55"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51" xfId="0" applyFont="1" applyFill="1" applyBorder="1" applyAlignment="1">
      <alignment horizontal="center" vertical="center" wrapText="1"/>
    </xf>
    <xf numFmtId="166" fontId="1" fillId="5" borderId="1" xfId="0" applyNumberFormat="1" applyFont="1" applyFill="1" applyBorder="1" applyAlignment="1">
      <alignment horizontal="center" vertical="center"/>
    </xf>
    <xf numFmtId="170" fontId="1" fillId="5" borderId="1" xfId="0" applyNumberFormat="1" applyFont="1" applyFill="1" applyBorder="1" applyAlignment="1">
      <alignment vertical="center"/>
    </xf>
    <xf numFmtId="0" fontId="15" fillId="0" borderId="66" xfId="0" applyFont="1" applyBorder="1" applyAlignment="1">
      <alignment vertical="center" wrapText="1"/>
    </xf>
    <xf numFmtId="0" fontId="1" fillId="0" borderId="66" xfId="0" applyFont="1" applyBorder="1"/>
    <xf numFmtId="0" fontId="15" fillId="0" borderId="66" xfId="0" applyFont="1" applyBorder="1" applyAlignment="1">
      <alignment horizontal="center" vertical="center" wrapText="1"/>
    </xf>
    <xf numFmtId="0" fontId="15" fillId="0" borderId="66" xfId="0" applyFont="1" applyBorder="1" applyAlignment="1">
      <alignment horizontal="center" vertical="center"/>
    </xf>
    <xf numFmtId="166" fontId="15" fillId="0" borderId="66" xfId="0" applyNumberFormat="1" applyFont="1" applyBorder="1" applyAlignment="1">
      <alignment horizontal="center" vertical="center"/>
    </xf>
    <xf numFmtId="170" fontId="1" fillId="5" borderId="23" xfId="0" applyNumberFormat="1" applyFont="1" applyFill="1" applyBorder="1" applyAlignment="1">
      <alignment vertical="center"/>
    </xf>
    <xf numFmtId="170" fontId="1" fillId="5" borderId="23" xfId="0" applyNumberFormat="1" applyFont="1" applyFill="1" applyBorder="1" applyAlignment="1">
      <alignment horizontal="center" vertical="center"/>
    </xf>
    <xf numFmtId="166" fontId="1" fillId="5" borderId="23" xfId="0" applyNumberFormat="1" applyFont="1" applyFill="1" applyBorder="1" applyAlignment="1">
      <alignment horizontal="center" vertical="center"/>
    </xf>
    <xf numFmtId="0" fontId="24" fillId="3" borderId="0" xfId="0" applyFont="1" applyFill="1"/>
    <xf numFmtId="0" fontId="0" fillId="3" borderId="0" xfId="0"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164" fontId="23" fillId="3" borderId="0" xfId="0" applyNumberFormat="1" applyFont="1" applyFill="1" applyAlignment="1">
      <alignment horizontal="center" vertical="center"/>
    </xf>
    <xf numFmtId="164" fontId="1" fillId="6" borderId="50" xfId="0" applyNumberFormat="1" applyFont="1" applyFill="1" applyBorder="1" applyAlignment="1">
      <alignment horizontal="center" vertical="center"/>
    </xf>
    <xf numFmtId="164" fontId="15" fillId="6" borderId="50" xfId="0" applyNumberFormat="1" applyFont="1" applyFill="1" applyBorder="1" applyAlignment="1">
      <alignment horizontal="center" vertical="center"/>
    </xf>
    <xf numFmtId="164" fontId="1" fillId="6" borderId="24" xfId="0" applyNumberFormat="1" applyFont="1" applyFill="1" applyBorder="1" applyAlignment="1">
      <alignment horizontal="center" vertical="center"/>
    </xf>
    <xf numFmtId="0" fontId="1" fillId="5" borderId="20" xfId="0" quotePrefix="1" applyFont="1" applyFill="1" applyBorder="1" applyAlignment="1">
      <alignment horizontal="left" indent="3"/>
    </xf>
    <xf numFmtId="0" fontId="6" fillId="5" borderId="20" xfId="0" applyFont="1" applyFill="1" applyBorder="1"/>
    <xf numFmtId="0" fontId="1" fillId="5" borderId="22" xfId="0" quotePrefix="1" applyFont="1" applyFill="1" applyBorder="1" applyAlignment="1">
      <alignment horizontal="left" indent="3"/>
    </xf>
    <xf numFmtId="4" fontId="4" fillId="7" borderId="2" xfId="0" applyNumberFormat="1" applyFont="1" applyFill="1" applyBorder="1"/>
    <xf numFmtId="4" fontId="10" fillId="9" borderId="2" xfId="0" applyNumberFormat="1" applyFont="1" applyFill="1" applyBorder="1"/>
    <xf numFmtId="171" fontId="10" fillId="9" borderId="2" xfId="0" applyNumberFormat="1" applyFont="1" applyFill="1" applyBorder="1"/>
    <xf numFmtId="0" fontId="3" fillId="7" borderId="2" xfId="0" applyFont="1" applyFill="1" applyBorder="1" applyAlignment="1">
      <alignment horizontal="center" vertical="center" wrapText="1"/>
    </xf>
    <xf numFmtId="0" fontId="1" fillId="3" borderId="2" xfId="0" applyFont="1" applyFill="1" applyBorder="1" applyAlignment="1">
      <alignment horizontal="center"/>
    </xf>
    <xf numFmtId="0" fontId="1" fillId="6" borderId="2" xfId="0" applyFont="1" applyFill="1" applyBorder="1" applyAlignment="1">
      <alignment horizontal="center"/>
    </xf>
    <xf numFmtId="0" fontId="19" fillId="3" borderId="0" xfId="0" applyFont="1" applyFill="1" applyAlignment="1">
      <alignment horizontal="left"/>
    </xf>
    <xf numFmtId="3" fontId="10" fillId="3" borderId="2" xfId="0" applyNumberFormat="1" applyFont="1" applyFill="1" applyBorder="1"/>
    <xf numFmtId="0" fontId="4" fillId="7" borderId="2" xfId="0" applyFont="1" applyFill="1" applyBorder="1" applyAlignment="1">
      <alignment horizontal="center"/>
    </xf>
    <xf numFmtId="3" fontId="0" fillId="3" borderId="2" xfId="0" applyNumberFormat="1" applyFill="1" applyBorder="1" applyAlignment="1">
      <alignment horizontal="center" vertical="center"/>
    </xf>
    <xf numFmtId="3" fontId="5" fillId="7" borderId="2" xfId="0" applyNumberFormat="1" applyFont="1" applyFill="1" applyBorder="1"/>
    <xf numFmtId="173" fontId="1" fillId="6" borderId="1" xfId="0" applyNumberFormat="1" applyFont="1" applyFill="1" applyBorder="1" applyAlignment="1">
      <alignment horizontal="center"/>
    </xf>
    <xf numFmtId="175" fontId="0" fillId="3" borderId="0" xfId="0" applyNumberFormat="1" applyFill="1" applyAlignment="1">
      <alignment horizontal="center"/>
    </xf>
    <xf numFmtId="173" fontId="1" fillId="6" borderId="23" xfId="0" applyNumberFormat="1" applyFont="1" applyFill="1" applyBorder="1" applyAlignment="1">
      <alignment horizontal="center"/>
    </xf>
    <xf numFmtId="0" fontId="5" fillId="7" borderId="2" xfId="0" applyFont="1" applyFill="1" applyBorder="1" applyAlignment="1">
      <alignment horizontal="center"/>
    </xf>
    <xf numFmtId="0" fontId="10" fillId="3" borderId="2" xfId="0" applyFont="1" applyFill="1" applyBorder="1"/>
    <xf numFmtId="0" fontId="5" fillId="7" borderId="2" xfId="0" applyFont="1" applyFill="1" applyBorder="1" applyAlignment="1">
      <alignment horizontal="center" vertical="center"/>
    </xf>
    <xf numFmtId="3" fontId="3" fillId="7" borderId="2" xfId="0" applyNumberFormat="1" applyFont="1" applyFill="1" applyBorder="1" applyAlignment="1">
      <alignment horizontal="center" vertical="center"/>
    </xf>
    <xf numFmtId="3" fontId="5" fillId="7" borderId="2" xfId="0" applyNumberFormat="1" applyFont="1" applyFill="1" applyBorder="1" applyAlignment="1">
      <alignment horizontal="center" vertical="center"/>
    </xf>
    <xf numFmtId="3" fontId="22" fillId="9" borderId="2" xfId="0" applyNumberFormat="1" applyFont="1" applyFill="1" applyBorder="1" applyAlignment="1">
      <alignment horizontal="center" vertical="center"/>
    </xf>
    <xf numFmtId="164" fontId="9" fillId="3" borderId="0" xfId="0" applyNumberFormat="1" applyFont="1" applyFill="1" applyAlignment="1">
      <alignment horizontal="center" vertical="center"/>
    </xf>
    <xf numFmtId="164" fontId="4" fillId="3" borderId="0" xfId="0" applyNumberFormat="1" applyFont="1" applyFill="1"/>
    <xf numFmtId="174" fontId="0" fillId="3" borderId="0" xfId="0" applyNumberFormat="1" applyFill="1"/>
    <xf numFmtId="0" fontId="6" fillId="3" borderId="0" xfId="0" applyFont="1" applyFill="1" applyAlignment="1">
      <alignment horizontal="center" vertical="center"/>
    </xf>
    <xf numFmtId="0" fontId="6" fillId="3" borderId="0" xfId="0" applyFont="1" applyFill="1" applyAlignment="1">
      <alignment vertical="center"/>
    </xf>
    <xf numFmtId="0" fontId="0" fillId="3" borderId="0" xfId="0" applyFill="1" applyAlignment="1">
      <alignment horizontal="center" vertical="top" wrapText="1"/>
    </xf>
    <xf numFmtId="10" fontId="3" fillId="7" borderId="40" xfId="0" applyNumberFormat="1" applyFont="1" applyFill="1" applyBorder="1" applyAlignment="1">
      <alignment horizontal="center" vertical="center"/>
    </xf>
    <xf numFmtId="0" fontId="0" fillId="0" borderId="0" xfId="0" applyAlignment="1">
      <alignment horizontal="center" vertical="center" wrapText="1"/>
    </xf>
    <xf numFmtId="10" fontId="0" fillId="3" borderId="0" xfId="0" applyNumberFormat="1" applyFill="1" applyAlignment="1">
      <alignment horizontal="center" vertical="center"/>
    </xf>
    <xf numFmtId="0" fontId="0" fillId="3" borderId="0" xfId="0" applyFill="1" applyAlignment="1">
      <alignment horizontal="center" vertical="top"/>
    </xf>
    <xf numFmtId="0" fontId="6" fillId="5" borderId="28" xfId="0" applyFont="1" applyFill="1" applyBorder="1" applyAlignment="1">
      <alignment horizontal="center" wrapText="1"/>
    </xf>
    <xf numFmtId="0" fontId="0" fillId="2" borderId="0" xfId="0" applyFill="1"/>
    <xf numFmtId="0" fontId="0" fillId="7" borderId="0" xfId="0" applyFill="1"/>
    <xf numFmtId="0" fontId="0" fillId="9" borderId="0" xfId="0" applyFill="1"/>
    <xf numFmtId="3" fontId="0" fillId="0" borderId="0" xfId="0" applyNumberFormat="1"/>
    <xf numFmtId="10" fontId="4" fillId="2" borderId="0" xfId="0" applyNumberFormat="1" applyFont="1" applyFill="1"/>
    <xf numFmtId="0" fontId="0" fillId="5" borderId="0" xfId="0" applyFill="1" applyAlignment="1">
      <alignment wrapText="1"/>
    </xf>
    <xf numFmtId="0" fontId="0" fillId="5" borderId="0" xfId="0" applyFill="1"/>
    <xf numFmtId="3" fontId="0" fillId="2" borderId="0" xfId="0" applyNumberFormat="1" applyFill="1"/>
    <xf numFmtId="9" fontId="0" fillId="2" borderId="0" xfId="0" applyNumberFormat="1" applyFill="1"/>
    <xf numFmtId="3" fontId="0" fillId="5" borderId="0" xfId="0" applyNumberFormat="1" applyFill="1"/>
    <xf numFmtId="9" fontId="0" fillId="5" borderId="0" xfId="0" applyNumberFormat="1" applyFill="1"/>
    <xf numFmtId="10" fontId="22" fillId="7" borderId="2" xfId="0" applyNumberFormat="1" applyFont="1" applyFill="1" applyBorder="1" applyAlignment="1">
      <alignment horizontal="center" vertical="center"/>
    </xf>
    <xf numFmtId="10" fontId="1" fillId="5" borderId="46" xfId="0" applyNumberFormat="1" applyFont="1" applyFill="1" applyBorder="1" applyAlignment="1">
      <alignment horizontal="left" vertical="center" indent="3"/>
    </xf>
    <xf numFmtId="10" fontId="1" fillId="5" borderId="52" xfId="0" applyNumberFormat="1" applyFont="1" applyFill="1" applyBorder="1" applyAlignment="1">
      <alignment horizontal="center" vertical="center"/>
    </xf>
    <xf numFmtId="10" fontId="6" fillId="0" borderId="23" xfId="0" applyNumberFormat="1" applyFont="1" applyBorder="1" applyAlignment="1">
      <alignment horizontal="center"/>
    </xf>
    <xf numFmtId="4" fontId="1" fillId="0" borderId="1" xfId="0" applyNumberFormat="1" applyFont="1" applyBorder="1" applyAlignment="1">
      <alignment horizontal="center" vertical="center"/>
    </xf>
    <xf numFmtId="4" fontId="1" fillId="0" borderId="1" xfId="0" applyNumberFormat="1" applyFont="1" applyBorder="1" applyAlignment="1">
      <alignment horizontal="center"/>
    </xf>
    <xf numFmtId="4" fontId="1" fillId="0" borderId="21" xfId="0" applyNumberFormat="1" applyFont="1" applyBorder="1" applyAlignment="1">
      <alignment horizontal="center"/>
    </xf>
    <xf numFmtId="168" fontId="1" fillId="0" borderId="23" xfId="0" applyNumberFormat="1" applyFont="1" applyBorder="1" applyAlignment="1">
      <alignment horizontal="center" vertical="center"/>
    </xf>
    <xf numFmtId="168" fontId="1" fillId="0" borderId="23" xfId="0" applyNumberFormat="1" applyFont="1" applyBorder="1" applyAlignment="1">
      <alignment horizontal="center"/>
    </xf>
    <xf numFmtId="168" fontId="1" fillId="0" borderId="24" xfId="0" applyNumberFormat="1" applyFont="1" applyBorder="1" applyAlignment="1">
      <alignment horizont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10" fontId="11" fillId="0" borderId="23" xfId="0" applyNumberFormat="1" applyFont="1" applyBorder="1" applyAlignment="1">
      <alignment horizontal="center"/>
    </xf>
    <xf numFmtId="4" fontId="15" fillId="0" borderId="1" xfId="0" applyNumberFormat="1" applyFont="1" applyBorder="1" applyAlignment="1">
      <alignment horizontal="center" vertical="center"/>
    </xf>
    <xf numFmtId="4" fontId="15" fillId="0" borderId="1" xfId="0" applyNumberFormat="1" applyFont="1" applyBorder="1" applyAlignment="1">
      <alignment horizontal="center"/>
    </xf>
    <xf numFmtId="4" fontId="15" fillId="0" borderId="21" xfId="0" applyNumberFormat="1" applyFont="1" applyBorder="1" applyAlignment="1">
      <alignment horizontal="center"/>
    </xf>
    <xf numFmtId="168" fontId="15" fillId="0" borderId="23" xfId="0" applyNumberFormat="1" applyFont="1" applyBorder="1" applyAlignment="1">
      <alignment horizontal="center" vertical="center"/>
    </xf>
    <xf numFmtId="168" fontId="15" fillId="0" borderId="23" xfId="0" applyNumberFormat="1" applyFont="1" applyBorder="1" applyAlignment="1">
      <alignment horizontal="center"/>
    </xf>
    <xf numFmtId="168" fontId="15" fillId="0" borderId="24" xfId="0" applyNumberFormat="1" applyFont="1" applyBorder="1" applyAlignment="1">
      <alignment horizontal="center"/>
    </xf>
    <xf numFmtId="0" fontId="0" fillId="3" borderId="0" xfId="0" applyFill="1" applyAlignment="1">
      <alignment horizontal="center" vertical="center" wrapText="1"/>
    </xf>
    <xf numFmtId="164" fontId="15" fillId="0" borderId="1" xfId="0" applyNumberFormat="1" applyFont="1" applyBorder="1" applyAlignment="1">
      <alignment horizontal="center"/>
    </xf>
    <xf numFmtId="164" fontId="1" fillId="0" borderId="21" xfId="0" applyNumberFormat="1" applyFont="1" applyBorder="1" applyAlignment="1">
      <alignment horizontal="center"/>
    </xf>
    <xf numFmtId="10" fontId="1" fillId="6" borderId="50" xfId="0" applyNumberFormat="1" applyFont="1" applyFill="1" applyBorder="1" applyAlignment="1">
      <alignment horizontal="center"/>
    </xf>
    <xf numFmtId="9" fontId="1" fillId="0" borderId="1" xfId="0" applyNumberFormat="1" applyFont="1" applyBorder="1" applyAlignment="1">
      <alignment horizontal="center"/>
    </xf>
    <xf numFmtId="164" fontId="1" fillId="6" borderId="21" xfId="0" applyNumberFormat="1" applyFont="1" applyFill="1" applyBorder="1" applyAlignment="1">
      <alignment horizontal="center"/>
    </xf>
    <xf numFmtId="4" fontId="1" fillId="6" borderId="21" xfId="0" applyNumberFormat="1" applyFont="1" applyFill="1" applyBorder="1" applyAlignment="1">
      <alignment horizontal="center"/>
    </xf>
    <xf numFmtId="173" fontId="1" fillId="6" borderId="21" xfId="0" applyNumberFormat="1" applyFont="1" applyFill="1" applyBorder="1" applyAlignment="1">
      <alignment horizontal="center"/>
    </xf>
    <xf numFmtId="173" fontId="1" fillId="6" borderId="24" xfId="0" applyNumberFormat="1" applyFont="1" applyFill="1" applyBorder="1" applyAlignment="1">
      <alignment horizontal="center"/>
    </xf>
    <xf numFmtId="176" fontId="0" fillId="3" borderId="0" xfId="0" applyNumberFormat="1" applyFill="1" applyAlignment="1">
      <alignment horizontal="center"/>
    </xf>
    <xf numFmtId="176" fontId="0" fillId="3" borderId="0" xfId="0" applyNumberFormat="1" applyFill="1" applyAlignment="1">
      <alignment horizontal="left"/>
    </xf>
    <xf numFmtId="0" fontId="1" fillId="3" borderId="0" xfId="0" applyFont="1" applyFill="1" applyAlignment="1">
      <alignment horizontal="center" vertical="center" wrapText="1"/>
    </xf>
    <xf numFmtId="3" fontId="1" fillId="3" borderId="0" xfId="0" applyNumberFormat="1" applyFont="1" applyFill="1" applyAlignment="1">
      <alignment horizontal="center"/>
    </xf>
    <xf numFmtId="176" fontId="1" fillId="3" borderId="0" xfId="0" applyNumberFormat="1" applyFont="1" applyFill="1" applyAlignment="1">
      <alignment horizontal="center"/>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10" fontId="1" fillId="3" borderId="1" xfId="0" applyNumberFormat="1" applyFont="1" applyFill="1" applyBorder="1" applyAlignment="1">
      <alignment horizontal="center"/>
    </xf>
    <xf numFmtId="0" fontId="1" fillId="3" borderId="20"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3" fontId="1" fillId="3" borderId="23" xfId="0" applyNumberFormat="1" applyFont="1" applyFill="1" applyBorder="1" applyAlignment="1">
      <alignment horizontal="center"/>
    </xf>
    <xf numFmtId="0" fontId="1" fillId="6" borderId="1" xfId="0" applyFont="1" applyFill="1" applyBorder="1" applyAlignment="1">
      <alignment horizontal="center"/>
    </xf>
    <xf numFmtId="0" fontId="1" fillId="6" borderId="23" xfId="0" applyFont="1" applyFill="1" applyBorder="1" applyAlignment="1">
      <alignment horizontal="center"/>
    </xf>
    <xf numFmtId="0" fontId="6" fillId="5" borderId="28" xfId="0" applyFont="1" applyFill="1" applyBorder="1" applyAlignment="1">
      <alignment horizontal="center" vertical="center" wrapText="1"/>
    </xf>
    <xf numFmtId="0" fontId="1" fillId="5" borderId="20" xfId="0" applyFont="1" applyFill="1" applyBorder="1" applyAlignment="1">
      <alignment horizontal="center"/>
    </xf>
    <xf numFmtId="0" fontId="1" fillId="5" borderId="1" xfId="0" applyFont="1" applyFill="1" applyBorder="1" applyAlignment="1">
      <alignment horizontal="center"/>
    </xf>
    <xf numFmtId="10" fontId="15" fillId="5" borderId="1" xfId="0" applyNumberFormat="1" applyFont="1" applyFill="1" applyBorder="1" applyAlignment="1">
      <alignment horizontal="center"/>
    </xf>
    <xf numFmtId="0" fontId="28" fillId="5" borderId="20" xfId="0" applyFont="1" applyFill="1" applyBorder="1" applyAlignment="1">
      <alignment horizontal="center" vertical="center"/>
    </xf>
    <xf numFmtId="0" fontId="1" fillId="5" borderId="22" xfId="0" applyFont="1" applyFill="1" applyBorder="1" applyAlignment="1">
      <alignment horizontal="center"/>
    </xf>
    <xf numFmtId="0" fontId="1" fillId="5" borderId="23" xfId="0" applyFont="1" applyFill="1" applyBorder="1" applyAlignment="1">
      <alignment horizontal="center"/>
    </xf>
    <xf numFmtId="10" fontId="15" fillId="5" borderId="23" xfId="0" applyNumberFormat="1" applyFont="1" applyFill="1" applyBorder="1" applyAlignment="1">
      <alignment horizontal="center"/>
    </xf>
    <xf numFmtId="0" fontId="6" fillId="5" borderId="29" xfId="0" applyFont="1" applyFill="1" applyBorder="1" applyAlignment="1">
      <alignment horizontal="center" vertical="center" wrapText="1"/>
    </xf>
    <xf numFmtId="10" fontId="15" fillId="5" borderId="21" xfId="0" applyNumberFormat="1" applyFont="1" applyFill="1" applyBorder="1" applyAlignment="1">
      <alignment horizontal="center"/>
    </xf>
    <xf numFmtId="10" fontId="15" fillId="5" borderId="24" xfId="0" applyNumberFormat="1" applyFont="1" applyFill="1" applyBorder="1" applyAlignment="1">
      <alignment horizontal="center"/>
    </xf>
    <xf numFmtId="164" fontId="1" fillId="0" borderId="20" xfId="0" applyNumberFormat="1" applyFont="1" applyBorder="1" applyAlignment="1">
      <alignment horizontal="center"/>
    </xf>
    <xf numFmtId="3" fontId="15" fillId="3" borderId="20" xfId="0" applyNumberFormat="1" applyFont="1" applyFill="1" applyBorder="1" applyAlignment="1">
      <alignment horizontal="center"/>
    </xf>
    <xf numFmtId="10" fontId="9" fillId="3" borderId="20" xfId="0" applyNumberFormat="1" applyFont="1" applyFill="1" applyBorder="1" applyAlignment="1">
      <alignment horizontal="center"/>
    </xf>
    <xf numFmtId="0" fontId="1" fillId="5" borderId="65" xfId="0" applyFont="1" applyFill="1" applyBorder="1" applyAlignment="1">
      <alignment horizontal="center"/>
    </xf>
    <xf numFmtId="0" fontId="1" fillId="5" borderId="66" xfId="0" applyFont="1" applyFill="1" applyBorder="1" applyAlignment="1">
      <alignment horizontal="center"/>
    </xf>
    <xf numFmtId="10" fontId="15" fillId="5" borderId="66" xfId="0" applyNumberFormat="1" applyFont="1" applyFill="1" applyBorder="1" applyAlignment="1">
      <alignment horizontal="center"/>
    </xf>
    <xf numFmtId="10" fontId="15" fillId="5" borderId="67" xfId="0" applyNumberFormat="1" applyFont="1" applyFill="1" applyBorder="1" applyAlignment="1">
      <alignment horizontal="center"/>
    </xf>
    <xf numFmtId="164" fontId="1" fillId="0" borderId="65" xfId="0" applyNumberFormat="1" applyFont="1" applyBorder="1" applyAlignment="1">
      <alignment horizontal="center"/>
    </xf>
    <xf numFmtId="164" fontId="1" fillId="0" borderId="66" xfId="0" applyNumberFormat="1" applyFont="1" applyBorder="1" applyAlignment="1">
      <alignment horizontal="center"/>
    </xf>
    <xf numFmtId="0" fontId="6" fillId="5" borderId="55"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7" fillId="4" borderId="51" xfId="0" applyFont="1" applyFill="1" applyBorder="1" applyAlignment="1">
      <alignment horizontal="center" vertical="center" wrapText="1"/>
    </xf>
    <xf numFmtId="38" fontId="1" fillId="6" borderId="21" xfId="0" applyNumberFormat="1" applyFont="1" applyFill="1" applyBorder="1" applyAlignment="1">
      <alignment horizontal="center"/>
    </xf>
    <xf numFmtId="3" fontId="1" fillId="6" borderId="1" xfId="0" applyNumberFormat="1" applyFont="1" applyFill="1" applyBorder="1" applyAlignment="1">
      <alignment horizontal="center"/>
    </xf>
    <xf numFmtId="38" fontId="1" fillId="6" borderId="1" xfId="0" applyNumberFormat="1" applyFont="1" applyFill="1" applyBorder="1" applyAlignment="1">
      <alignment horizontal="center"/>
    </xf>
    <xf numFmtId="164" fontId="1" fillId="6" borderId="66" xfId="0" applyNumberFormat="1" applyFont="1" applyFill="1" applyBorder="1" applyAlignment="1">
      <alignment horizontal="center"/>
    </xf>
    <xf numFmtId="164" fontId="1" fillId="6" borderId="67" xfId="0" applyNumberFormat="1" applyFont="1" applyFill="1" applyBorder="1" applyAlignment="1">
      <alignment horizontal="center"/>
    </xf>
    <xf numFmtId="164" fontId="1" fillId="6" borderId="4" xfId="0" applyNumberFormat="1" applyFont="1" applyFill="1" applyBorder="1" applyAlignment="1">
      <alignment horizontal="center"/>
    </xf>
    <xf numFmtId="164" fontId="1" fillId="6" borderId="3" xfId="0" applyNumberFormat="1" applyFont="1" applyFill="1" applyBorder="1" applyAlignment="1">
      <alignment horizontal="center"/>
    </xf>
    <xf numFmtId="4" fontId="1" fillId="6" borderId="3" xfId="0" applyNumberFormat="1" applyFont="1" applyFill="1" applyBorder="1" applyAlignment="1">
      <alignment horizontal="center"/>
    </xf>
    <xf numFmtId="0" fontId="4" fillId="3" borderId="0" xfId="0" applyFont="1" applyFill="1"/>
    <xf numFmtId="0" fontId="4" fillId="3" borderId="0" xfId="0" applyFont="1" applyFill="1" applyAlignment="1">
      <alignment horizontal="left" indent="2"/>
    </xf>
    <xf numFmtId="0" fontId="4" fillId="3" borderId="0" xfId="0" applyFont="1" applyFill="1" applyAlignment="1">
      <alignment horizontal="left"/>
    </xf>
    <xf numFmtId="0" fontId="7" fillId="4" borderId="75" xfId="0" applyFont="1" applyFill="1" applyBorder="1" applyAlignment="1">
      <alignment horizontal="center" vertical="center" wrapText="1"/>
    </xf>
    <xf numFmtId="0" fontId="11" fillId="5" borderId="60" xfId="0" applyFont="1" applyFill="1" applyBorder="1" applyAlignment="1">
      <alignment horizontal="center" vertical="center"/>
    </xf>
    <xf numFmtId="0" fontId="11" fillId="5" borderId="18" xfId="0" applyFont="1" applyFill="1" applyBorder="1" applyAlignment="1">
      <alignment horizontal="center" vertical="center"/>
    </xf>
    <xf numFmtId="1" fontId="6" fillId="5" borderId="1" xfId="0" applyNumberFormat="1" applyFont="1" applyFill="1" applyBorder="1" applyAlignment="1">
      <alignment horizontal="center" vertical="center"/>
    </xf>
    <xf numFmtId="1" fontId="6" fillId="5" borderId="21" xfId="0" applyNumberFormat="1" applyFont="1" applyFill="1" applyBorder="1" applyAlignment="1">
      <alignment horizontal="center" vertical="center"/>
    </xf>
    <xf numFmtId="1" fontId="6" fillId="5" borderId="28" xfId="0" applyNumberFormat="1" applyFont="1" applyFill="1" applyBorder="1" applyAlignment="1">
      <alignment horizontal="center" vertical="center"/>
    </xf>
    <xf numFmtId="1" fontId="6" fillId="5" borderId="29" xfId="0" applyNumberFormat="1" applyFont="1" applyFill="1" applyBorder="1" applyAlignment="1">
      <alignment horizontal="center" vertical="center"/>
    </xf>
    <xf numFmtId="3" fontId="1" fillId="6" borderId="3" xfId="0" applyNumberFormat="1" applyFont="1" applyFill="1" applyBorder="1" applyAlignment="1">
      <alignment horizontal="center"/>
    </xf>
    <xf numFmtId="176" fontId="1" fillId="6" borderId="1" xfId="0" applyNumberFormat="1" applyFont="1" applyFill="1" applyBorder="1" applyAlignment="1">
      <alignment horizontal="center"/>
    </xf>
    <xf numFmtId="176" fontId="1" fillId="6" borderId="21" xfId="0" applyNumberFormat="1" applyFont="1" applyFill="1" applyBorder="1" applyAlignment="1">
      <alignment horizontal="center"/>
    </xf>
    <xf numFmtId="10" fontId="1" fillId="6" borderId="3" xfId="0" applyNumberFormat="1" applyFont="1" applyFill="1" applyBorder="1" applyAlignment="1">
      <alignment horizontal="center"/>
    </xf>
    <xf numFmtId="0" fontId="1" fillId="6" borderId="3" xfId="0" applyFont="1" applyFill="1" applyBorder="1" applyAlignment="1">
      <alignment horizontal="center"/>
    </xf>
    <xf numFmtId="10" fontId="1" fillId="6" borderId="1" xfId="0" applyNumberFormat="1" applyFont="1" applyFill="1" applyBorder="1" applyAlignment="1">
      <alignment horizontal="center"/>
    </xf>
    <xf numFmtId="0" fontId="1" fillId="6" borderId="21" xfId="0" applyFont="1" applyFill="1" applyBorder="1" applyAlignment="1">
      <alignment horizontal="center"/>
    </xf>
    <xf numFmtId="0" fontId="1" fillId="6" borderId="52" xfId="0" applyFont="1" applyFill="1" applyBorder="1" applyAlignment="1">
      <alignment horizontal="center"/>
    </xf>
    <xf numFmtId="3" fontId="1" fillId="6" borderId="23" xfId="0" applyNumberFormat="1" applyFont="1" applyFill="1" applyBorder="1" applyAlignment="1">
      <alignment horizontal="center"/>
    </xf>
    <xf numFmtId="0" fontId="1" fillId="6" borderId="24" xfId="0" applyFont="1" applyFill="1" applyBorder="1" applyAlignment="1">
      <alignment horizontal="center"/>
    </xf>
    <xf numFmtId="0" fontId="7" fillId="4" borderId="68"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48" xfId="0" applyFont="1" applyFill="1" applyBorder="1" applyAlignment="1">
      <alignment horizontal="center" vertical="center"/>
    </xf>
    <xf numFmtId="10" fontId="1" fillId="3" borderId="0" xfId="0" applyNumberFormat="1" applyFont="1" applyFill="1" applyAlignment="1">
      <alignment horizontal="left" vertical="center" wrapText="1" indent="5"/>
    </xf>
    <xf numFmtId="0" fontId="1" fillId="3" borderId="0" xfId="0" applyFont="1" applyFill="1" applyAlignment="1">
      <alignment horizontal="left" wrapText="1" indent="5"/>
    </xf>
    <xf numFmtId="0" fontId="15" fillId="3" borderId="0" xfId="0" applyFont="1" applyFill="1" applyAlignment="1">
      <alignment horizontal="left" wrapText="1" indent="5"/>
    </xf>
    <xf numFmtId="0" fontId="1" fillId="3" borderId="0" xfId="0" applyFont="1" applyFill="1" applyAlignment="1">
      <alignment horizontal="left" indent="5"/>
    </xf>
    <xf numFmtId="0" fontId="1" fillId="3" borderId="0" xfId="0" applyFont="1" applyFill="1" applyAlignment="1">
      <alignment horizontal="left" vertical="center" wrapText="1" indent="5"/>
    </xf>
    <xf numFmtId="0" fontId="1" fillId="3" borderId="0" xfId="0" applyFont="1" applyFill="1" applyAlignment="1">
      <alignment horizontal="left" vertical="top" wrapText="1" indent="5"/>
    </xf>
    <xf numFmtId="0" fontId="0" fillId="5" borderId="53" xfId="0" applyFill="1" applyBorder="1" applyAlignment="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6" fillId="5" borderId="69"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7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8" xfId="0" applyFont="1" applyFill="1" applyBorder="1" applyAlignment="1">
      <alignment horizontal="center" vertical="center"/>
    </xf>
    <xf numFmtId="172" fontId="1" fillId="0" borderId="53" xfId="0" quotePrefix="1" applyNumberFormat="1" applyFont="1" applyBorder="1" applyAlignment="1">
      <alignment horizontal="center" vertical="center"/>
    </xf>
    <xf numFmtId="172" fontId="1" fillId="0" borderId="47" xfId="0" quotePrefix="1" applyNumberFormat="1" applyFont="1" applyBorder="1" applyAlignment="1">
      <alignment horizontal="center" vertical="center"/>
    </xf>
    <xf numFmtId="172" fontId="1" fillId="0" borderId="48" xfId="0" quotePrefix="1" applyNumberFormat="1" applyFont="1" applyBorder="1" applyAlignment="1">
      <alignment horizontal="center" vertical="center"/>
    </xf>
    <xf numFmtId="0" fontId="6" fillId="5" borderId="46" xfId="0" applyFont="1" applyFill="1" applyBorder="1" applyAlignment="1">
      <alignment horizontal="left" vertical="center"/>
    </xf>
    <xf numFmtId="0" fontId="6" fillId="5" borderId="52" xfId="0" applyFont="1" applyFill="1" applyBorder="1" applyAlignment="1">
      <alignment horizontal="left" vertical="center"/>
    </xf>
    <xf numFmtId="0" fontId="6" fillId="5" borderId="12" xfId="0" applyFont="1" applyFill="1" applyBorder="1" applyAlignment="1">
      <alignment horizontal="center" vertical="center"/>
    </xf>
    <xf numFmtId="0" fontId="1" fillId="3" borderId="3" xfId="0" applyFont="1" applyFill="1" applyBorder="1" applyAlignment="1">
      <alignment horizontal="center" vertical="center"/>
    </xf>
    <xf numFmtId="0" fontId="6" fillId="5" borderId="19" xfId="0" applyFont="1" applyFill="1" applyBorder="1" applyAlignment="1">
      <alignment horizontal="left" vertical="center"/>
    </xf>
    <xf numFmtId="0" fontId="6" fillId="5" borderId="3"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172" fontId="1" fillId="0" borderId="52" xfId="0" quotePrefix="1" applyNumberFormat="1" applyFont="1" applyBorder="1" applyAlignment="1">
      <alignment horizontal="center" vertical="center"/>
    </xf>
    <xf numFmtId="0" fontId="1" fillId="5" borderId="16" xfId="0" applyFont="1" applyFill="1" applyBorder="1" applyAlignment="1">
      <alignment horizontal="left" indent="3"/>
    </xf>
    <xf numFmtId="0" fontId="0" fillId="0" borderId="54" xfId="0" applyBorder="1" applyAlignment="1">
      <alignment horizontal="left" indent="3"/>
    </xf>
    <xf numFmtId="0" fontId="1" fillId="0" borderId="9" xfId="0" applyFont="1" applyBorder="1" applyAlignment="1">
      <alignment horizontal="left"/>
    </xf>
    <xf numFmtId="0" fontId="1" fillId="0" borderId="10" xfId="0" applyFont="1" applyBorder="1" applyAlignment="1">
      <alignment horizontal="left"/>
    </xf>
    <xf numFmtId="0" fontId="1" fillId="0" borderId="18" xfId="0" applyFont="1" applyBorder="1" applyAlignment="1">
      <alignment horizontal="left"/>
    </xf>
    <xf numFmtId="0" fontId="1" fillId="5" borderId="17" xfId="0" applyFont="1" applyFill="1" applyBorder="1" applyAlignment="1">
      <alignment horizontal="left" indent="3"/>
    </xf>
    <xf numFmtId="0" fontId="0" fillId="0" borderId="4" xfId="0" applyBorder="1" applyAlignment="1">
      <alignment horizontal="left" indent="3"/>
    </xf>
    <xf numFmtId="0" fontId="25" fillId="0" borderId="9" xfId="2" applyFill="1" applyBorder="1" applyAlignment="1">
      <alignment horizontal="left"/>
    </xf>
    <xf numFmtId="0" fontId="1" fillId="0" borderId="3" xfId="0" applyFont="1" applyBorder="1" applyAlignment="1">
      <alignment horizontal="left"/>
    </xf>
    <xf numFmtId="0" fontId="6" fillId="5" borderId="14" xfId="0" applyFont="1" applyFill="1" applyBorder="1" applyAlignment="1">
      <alignment horizontal="left"/>
    </xf>
    <xf numFmtId="0" fontId="6" fillId="5" borderId="6" xfId="0" applyFont="1" applyFill="1" applyBorder="1" applyAlignment="1">
      <alignment horizontal="left"/>
    </xf>
    <xf numFmtId="0" fontId="6" fillId="5" borderId="15" xfId="0" applyFont="1" applyFill="1" applyBorder="1" applyAlignment="1">
      <alignment horizontal="left"/>
    </xf>
    <xf numFmtId="0" fontId="1" fillId="5" borderId="54" xfId="0" applyFont="1" applyFill="1" applyBorder="1" applyAlignment="1">
      <alignment horizontal="left" indent="3"/>
    </xf>
    <xf numFmtId="0" fontId="6" fillId="5" borderId="7" xfId="0" applyFont="1" applyFill="1" applyBorder="1" applyAlignment="1">
      <alignment horizontal="left"/>
    </xf>
    <xf numFmtId="0" fontId="1" fillId="5" borderId="17" xfId="0" quotePrefix="1" applyFont="1" applyFill="1" applyBorder="1" applyAlignment="1">
      <alignment horizontal="left" indent="3"/>
    </xf>
    <xf numFmtId="0" fontId="30" fillId="2" borderId="25"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64" xfId="0" applyFont="1" applyFill="1" applyBorder="1" applyAlignment="1">
      <alignment horizontal="center" vertical="center" wrapText="1"/>
    </xf>
    <xf numFmtId="0" fontId="0" fillId="3" borderId="0" xfId="0" applyFill="1" applyAlignment="1">
      <alignment horizontal="center"/>
    </xf>
    <xf numFmtId="0" fontId="7" fillId="4" borderId="2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4" xfId="0" applyFont="1" applyFill="1" applyBorder="1" applyAlignment="1">
      <alignment horizontal="center" vertical="center"/>
    </xf>
    <xf numFmtId="0" fontId="0" fillId="5" borderId="71" xfId="0" applyFill="1" applyBorder="1" applyAlignment="1">
      <alignment horizontal="center"/>
    </xf>
    <xf numFmtId="0" fontId="0" fillId="5" borderId="26" xfId="0" applyFill="1" applyBorder="1" applyAlignment="1">
      <alignment horizontal="center"/>
    </xf>
    <xf numFmtId="0" fontId="0" fillId="5" borderId="62" xfId="0" applyFill="1" applyBorder="1" applyAlignment="1">
      <alignment horizontal="center"/>
    </xf>
    <xf numFmtId="0" fontId="0" fillId="5" borderId="61" xfId="0" applyFill="1" applyBorder="1" applyAlignment="1">
      <alignment horizontal="center"/>
    </xf>
    <xf numFmtId="0" fontId="0" fillId="5" borderId="8" xfId="0" applyFill="1" applyBorder="1" applyAlignment="1">
      <alignment horizontal="center"/>
    </xf>
    <xf numFmtId="0" fontId="0" fillId="5" borderId="60" xfId="0" applyFill="1" applyBorder="1" applyAlignment="1">
      <alignment horizontal="center"/>
    </xf>
    <xf numFmtId="0" fontId="6" fillId="5" borderId="11" xfId="0" applyFont="1" applyFill="1" applyBorder="1" applyAlignment="1">
      <alignment horizontal="left"/>
    </xf>
    <xf numFmtId="0" fontId="6" fillId="5" borderId="12" xfId="0" applyFont="1" applyFill="1" applyBorder="1" applyAlignment="1">
      <alignment horizontal="left"/>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62"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64" xfId="0" applyFont="1" applyFill="1" applyBorder="1" applyAlignment="1">
      <alignment horizontal="center" vertical="center"/>
    </xf>
    <xf numFmtId="10" fontId="11" fillId="0" borderId="11" xfId="0" applyNumberFormat="1" applyFont="1" applyBorder="1" applyAlignment="1">
      <alignment horizontal="center" vertical="center" wrapText="1"/>
    </xf>
    <xf numFmtId="10" fontId="11" fillId="0" borderId="13" xfId="0" applyNumberFormat="1" applyFont="1" applyBorder="1" applyAlignment="1">
      <alignment horizontal="center" vertical="center" wrapText="1"/>
    </xf>
    <xf numFmtId="10" fontId="11" fillId="0" borderId="12" xfId="0" applyNumberFormat="1" applyFont="1" applyBorder="1" applyAlignment="1">
      <alignment horizontal="center" vertical="center" wrapText="1"/>
    </xf>
    <xf numFmtId="0" fontId="6" fillId="0" borderId="19" xfId="0" applyFont="1" applyBorder="1" applyAlignment="1">
      <alignment horizontal="left"/>
    </xf>
    <xf numFmtId="0" fontId="6" fillId="0" borderId="10" xfId="0" applyFont="1" applyBorder="1" applyAlignment="1">
      <alignment horizontal="left"/>
    </xf>
    <xf numFmtId="0" fontId="6" fillId="0" borderId="3" xfId="0" applyFont="1" applyBorder="1" applyAlignment="1">
      <alignment horizontal="left"/>
    </xf>
    <xf numFmtId="0" fontId="1" fillId="0" borderId="46" xfId="0" quotePrefix="1" applyFont="1" applyBorder="1" applyAlignment="1">
      <alignment horizontal="left" indent="3"/>
    </xf>
    <xf numFmtId="0" fontId="1" fillId="0" borderId="47" xfId="0" quotePrefix="1" applyFont="1" applyBorder="1" applyAlignment="1">
      <alignment horizontal="left" indent="3"/>
    </xf>
    <xf numFmtId="0" fontId="1" fillId="0" borderId="52" xfId="0" quotePrefix="1" applyFont="1" applyBorder="1" applyAlignment="1">
      <alignment horizontal="left" indent="3"/>
    </xf>
    <xf numFmtId="10" fontId="11" fillId="5" borderId="46" xfId="0" applyNumberFormat="1" applyFont="1" applyFill="1" applyBorder="1" applyAlignment="1">
      <alignment horizontal="left" vertical="center"/>
    </xf>
    <xf numFmtId="0" fontId="0" fillId="0" borderId="47" xfId="0" applyBorder="1" applyAlignment="1">
      <alignment horizontal="left" vertical="center"/>
    </xf>
    <xf numFmtId="0" fontId="0" fillId="0" borderId="52" xfId="0" applyBorder="1" applyAlignment="1">
      <alignment horizontal="left" vertical="center"/>
    </xf>
    <xf numFmtId="10" fontId="11" fillId="5" borderId="19" xfId="0" applyNumberFormat="1" applyFont="1" applyFill="1"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10" fontId="15" fillId="0" borderId="9" xfId="0" applyNumberFormat="1" applyFont="1" applyBorder="1" applyAlignment="1">
      <alignment horizontal="left" vertical="center"/>
    </xf>
    <xf numFmtId="10" fontId="7" fillId="4" borderId="49"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4" borderId="28" xfId="0" applyNumberFormat="1" applyFont="1" applyFill="1" applyBorder="1" applyAlignment="1">
      <alignment horizontal="center" vertical="center"/>
    </xf>
    <xf numFmtId="10" fontId="6" fillId="5" borderId="19" xfId="0" applyNumberFormat="1" applyFont="1" applyFill="1" applyBorder="1" applyAlignment="1">
      <alignment horizontal="left" vertical="center"/>
    </xf>
    <xf numFmtId="10" fontId="6" fillId="5" borderId="10" xfId="0" applyNumberFormat="1" applyFont="1" applyFill="1" applyBorder="1" applyAlignment="1">
      <alignment horizontal="left" vertical="center"/>
    </xf>
    <xf numFmtId="10" fontId="6" fillId="5" borderId="3" xfId="0" applyNumberFormat="1" applyFont="1" applyFill="1" applyBorder="1" applyAlignment="1">
      <alignment horizontal="left" vertical="center"/>
    </xf>
    <xf numFmtId="10" fontId="1" fillId="5" borderId="9" xfId="0" applyNumberFormat="1" applyFont="1" applyFill="1" applyBorder="1" applyAlignment="1">
      <alignment horizontal="left" vertical="center"/>
    </xf>
    <xf numFmtId="10" fontId="1" fillId="5" borderId="10" xfId="0" applyNumberFormat="1" applyFont="1" applyFill="1" applyBorder="1" applyAlignment="1">
      <alignment horizontal="left" vertical="center"/>
    </xf>
    <xf numFmtId="10" fontId="1" fillId="5" borderId="3" xfId="0" applyNumberFormat="1" applyFont="1" applyFill="1" applyBorder="1" applyAlignment="1">
      <alignment horizontal="left" vertical="center"/>
    </xf>
    <xf numFmtId="10" fontId="1" fillId="0" borderId="9" xfId="0" applyNumberFormat="1" applyFont="1" applyBorder="1" applyAlignment="1">
      <alignment horizontal="left" vertical="center"/>
    </xf>
    <xf numFmtId="10" fontId="1" fillId="0" borderId="3" xfId="0" applyNumberFormat="1" applyFont="1" applyBorder="1" applyAlignment="1">
      <alignment horizontal="left" vertical="center"/>
    </xf>
    <xf numFmtId="10" fontId="1" fillId="0" borderId="10" xfId="0" applyNumberFormat="1" applyFont="1" applyBorder="1" applyAlignment="1">
      <alignment horizontal="left" vertical="center"/>
    </xf>
    <xf numFmtId="10" fontId="15" fillId="0" borderId="10" xfId="0" applyNumberFormat="1" applyFont="1" applyBorder="1" applyAlignment="1">
      <alignment horizontal="left" vertical="center"/>
    </xf>
    <xf numFmtId="10" fontId="15" fillId="0" borderId="3" xfId="0" applyNumberFormat="1" applyFont="1" applyBorder="1" applyAlignment="1">
      <alignment horizontal="left" vertical="center"/>
    </xf>
    <xf numFmtId="10" fontId="11" fillId="5" borderId="10" xfId="0" applyNumberFormat="1" applyFont="1" applyFill="1" applyBorder="1" applyAlignment="1">
      <alignment horizontal="left" vertical="center"/>
    </xf>
    <xf numFmtId="10" fontId="11" fillId="5" borderId="3" xfId="0" applyNumberFormat="1" applyFont="1" applyFill="1" applyBorder="1" applyAlignment="1">
      <alignment horizontal="left" vertical="center"/>
    </xf>
    <xf numFmtId="10" fontId="1" fillId="5" borderId="53" xfId="0" applyNumberFormat="1" applyFont="1" applyFill="1" applyBorder="1" applyAlignment="1">
      <alignment horizontal="left" vertical="center"/>
    </xf>
    <xf numFmtId="10" fontId="1" fillId="5" borderId="52" xfId="0" applyNumberFormat="1" applyFont="1" applyFill="1" applyBorder="1" applyAlignment="1">
      <alignment horizontal="left" vertical="center"/>
    </xf>
    <xf numFmtId="0" fontId="11" fillId="0" borderId="19" xfId="0" applyFont="1" applyBorder="1" applyAlignment="1">
      <alignment horizontal="left"/>
    </xf>
    <xf numFmtId="0" fontId="11" fillId="0" borderId="10" xfId="0" applyFont="1" applyBorder="1" applyAlignment="1">
      <alignment horizontal="left"/>
    </xf>
    <xf numFmtId="0" fontId="11" fillId="0" borderId="3" xfId="0" applyFont="1" applyBorder="1" applyAlignment="1">
      <alignment horizontal="left"/>
    </xf>
    <xf numFmtId="0" fontId="15" fillId="0" borderId="46" xfId="0" quotePrefix="1" applyFont="1" applyBorder="1" applyAlignment="1">
      <alignment horizontal="left" indent="3"/>
    </xf>
    <xf numFmtId="0" fontId="4" fillId="0" borderId="47" xfId="0" applyFont="1" applyBorder="1" applyAlignment="1">
      <alignment horizontal="left" indent="3"/>
    </xf>
    <xf numFmtId="0" fontId="4" fillId="0" borderId="52" xfId="0" applyFont="1" applyBorder="1" applyAlignment="1">
      <alignment horizontal="left" indent="3"/>
    </xf>
    <xf numFmtId="10" fontId="11" fillId="5" borderId="47" xfId="0" applyNumberFormat="1" applyFont="1" applyFill="1" applyBorder="1" applyAlignment="1">
      <alignment horizontal="left" vertical="center"/>
    </xf>
    <xf numFmtId="10" fontId="11" fillId="5" borderId="52" xfId="0" applyNumberFormat="1" applyFont="1" applyFill="1" applyBorder="1" applyAlignment="1">
      <alignment horizontal="left" vertical="center"/>
    </xf>
    <xf numFmtId="10" fontId="7" fillId="8" borderId="49" xfId="0" applyNumberFormat="1" applyFont="1" applyFill="1" applyBorder="1" applyAlignment="1">
      <alignment horizontal="center" vertical="center"/>
    </xf>
    <xf numFmtId="10" fontId="7" fillId="8" borderId="28" xfId="0" applyNumberFormat="1" applyFont="1" applyFill="1" applyBorder="1" applyAlignment="1">
      <alignment horizontal="center" vertical="center"/>
    </xf>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center" vertical="center" wrapText="1"/>
    </xf>
    <xf numFmtId="0" fontId="0" fillId="2" borderId="0" xfId="0" applyFill="1" applyAlignment="1">
      <alignment horizontal="center" vertical="center" wrapText="1"/>
    </xf>
    <xf numFmtId="0" fontId="3" fillId="7" borderId="2" xfId="0" applyFont="1" applyFill="1" applyBorder="1" applyAlignment="1">
      <alignment horizontal="center"/>
    </xf>
    <xf numFmtId="0" fontId="0" fillId="3" borderId="0" xfId="0" applyFill="1" applyAlignment="1">
      <alignment horizontal="left" wrapText="1"/>
    </xf>
    <xf numFmtId="0" fontId="0" fillId="3" borderId="0" xfId="0" applyFill="1" applyAlignment="1">
      <alignment horizontal="center" wrapText="1"/>
    </xf>
    <xf numFmtId="0" fontId="3" fillId="7" borderId="72" xfId="0" applyFont="1" applyFill="1" applyBorder="1" applyAlignment="1">
      <alignment horizontal="center"/>
    </xf>
    <xf numFmtId="0" fontId="3" fillId="7" borderId="30" xfId="0" applyFont="1" applyFill="1" applyBorder="1" applyAlignment="1">
      <alignment horizontal="center"/>
    </xf>
    <xf numFmtId="0" fontId="3" fillId="9" borderId="2" xfId="0" applyFont="1" applyFill="1" applyBorder="1" applyAlignment="1">
      <alignment horizontal="center" wrapText="1"/>
    </xf>
    <xf numFmtId="0" fontId="3" fillId="9" borderId="30" xfId="0" applyFont="1" applyFill="1" applyBorder="1" applyAlignment="1">
      <alignment horizontal="center"/>
    </xf>
    <xf numFmtId="0" fontId="3" fillId="9" borderId="70" xfId="0" applyFont="1" applyFill="1" applyBorder="1" applyAlignment="1">
      <alignment horizontal="center"/>
    </xf>
    <xf numFmtId="0" fontId="0" fillId="2" borderId="0" xfId="0" applyFill="1" applyAlignment="1">
      <alignment horizontal="center" vertical="top"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3"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65" xfId="0" applyFont="1" applyFill="1" applyBorder="1" applyAlignment="1">
      <alignment horizontal="center" vertical="center"/>
    </xf>
    <xf numFmtId="0" fontId="7" fillId="4" borderId="11" xfId="0" applyFont="1" applyFill="1" applyBorder="1" applyAlignment="1">
      <alignment horizontal="center"/>
    </xf>
    <xf numFmtId="0" fontId="7" fillId="4" borderId="13" xfId="0" applyFont="1" applyFill="1" applyBorder="1" applyAlignment="1">
      <alignment horizontal="center"/>
    </xf>
    <xf numFmtId="0" fontId="7" fillId="4" borderId="12" xfId="0" applyFont="1" applyFill="1" applyBorder="1" applyAlignment="1">
      <alignment horizontal="center"/>
    </xf>
    <xf numFmtId="0" fontId="6" fillId="5" borderId="14"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9" xfId="0" applyFont="1" applyFill="1" applyBorder="1" applyAlignment="1">
      <alignment horizontal="center"/>
    </xf>
    <xf numFmtId="0" fontId="6" fillId="5" borderId="10" xfId="0" applyFont="1" applyFill="1" applyBorder="1" applyAlignment="1">
      <alignment horizontal="center"/>
    </xf>
    <xf numFmtId="0" fontId="6" fillId="5" borderId="3" xfId="0" applyFont="1" applyFill="1" applyBorder="1" applyAlignment="1">
      <alignment horizontal="center"/>
    </xf>
    <xf numFmtId="0" fontId="11" fillId="5" borderId="19" xfId="0" applyFont="1" applyFill="1" applyBorder="1" applyAlignment="1">
      <alignment horizontal="center"/>
    </xf>
    <xf numFmtId="0" fontId="11" fillId="5" borderId="10" xfId="0" applyFont="1" applyFill="1" applyBorder="1" applyAlignment="1">
      <alignment horizontal="center"/>
    </xf>
    <xf numFmtId="0" fontId="11" fillId="5" borderId="3" xfId="0" applyFont="1" applyFill="1" applyBorder="1" applyAlignment="1">
      <alignment horizontal="center"/>
    </xf>
    <xf numFmtId="0" fontId="6" fillId="5" borderId="25" xfId="0" applyFont="1" applyFill="1" applyBorder="1" applyAlignment="1">
      <alignment horizontal="center" vertical="center"/>
    </xf>
    <xf numFmtId="0" fontId="6" fillId="5" borderId="27"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59" xfId="0" applyFont="1" applyFill="1" applyBorder="1" applyAlignment="1">
      <alignment horizontal="center" vertical="center"/>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3" fillId="3" borderId="33" xfId="0" applyFont="1" applyFill="1" applyBorder="1" applyAlignment="1">
      <alignment horizontal="center"/>
    </xf>
  </cellXfs>
  <cellStyles count="3">
    <cellStyle name="Comma" xfId="1" builtinId="3"/>
    <cellStyle name="Hyperlink" xfId="2" builtinId="8"/>
    <cellStyle name="Normal" xfId="0" builtinId="0"/>
  </cellStyles>
  <dxfs count="47">
    <dxf>
      <font>
        <color rgb="FFFF0000"/>
      </font>
    </dxf>
    <dxf>
      <font>
        <color rgb="FFFF0000"/>
      </font>
    </dxf>
    <dxf>
      <font>
        <color rgb="FFFF0000"/>
      </font>
    </dxf>
    <dxf>
      <fill>
        <patternFill>
          <bgColor theme="0" tint="-0.34998626667073579"/>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rgb="FFFECED1"/>
        </patternFill>
      </fill>
    </dxf>
    <dxf>
      <fill>
        <patternFill>
          <bgColor theme="0" tint="-0.3499862666707357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ECED1"/>
        </patternFill>
      </fill>
    </dxf>
    <dxf>
      <font>
        <color rgb="FFFF0000"/>
      </font>
    </dxf>
    <dxf>
      <font>
        <color rgb="FFFF0000"/>
      </font>
    </dxf>
    <dxf>
      <font>
        <color rgb="FFFF0000"/>
      </font>
      <fill>
        <patternFill>
          <bgColor rgb="FFFECED1"/>
        </patternFill>
      </fill>
    </dxf>
    <dxf>
      <font>
        <color rgb="FFFF0000"/>
      </font>
    </dxf>
    <dxf>
      <font>
        <color rgb="FFFF0000"/>
      </font>
      <fill>
        <patternFill>
          <bgColor rgb="FFFECED1"/>
        </patternFill>
      </fill>
    </dxf>
    <dxf>
      <fill>
        <patternFill>
          <bgColor rgb="FFFFB7C1"/>
        </patternFill>
      </fill>
    </dxf>
    <dxf>
      <font>
        <color rgb="FFFF0000"/>
      </font>
    </dxf>
    <dxf>
      <font>
        <color rgb="FFFF0000"/>
      </font>
    </dxf>
    <dxf>
      <font>
        <color rgb="FFFF0000"/>
      </font>
    </dxf>
    <dxf>
      <fill>
        <patternFill>
          <bgColor rgb="FFFEB0B0"/>
        </patternFill>
      </fill>
    </dxf>
    <dxf>
      <fill>
        <patternFill>
          <bgColor theme="0" tint="-0.34998626667073579"/>
        </patternFill>
      </fill>
    </dxf>
    <dxf>
      <font>
        <color rgb="FFFF0000"/>
      </font>
    </dxf>
    <dxf>
      <font>
        <color rgb="FFFF0000"/>
      </font>
    </dxf>
  </dxfs>
  <tableStyles count="0" defaultTableStyle="TableStyleMedium2" defaultPivotStyle="PivotStyleLight16"/>
  <colors>
    <mruColors>
      <color rgb="FFC5DFB3"/>
      <color rgb="FFF72F07"/>
      <color rgb="FFFFFF00"/>
      <color rgb="FF66FF33"/>
      <color rgb="FFFECED1"/>
      <color rgb="FF0000FF"/>
      <color rgb="FFF8BE9E"/>
      <color rgb="FFF9C8AD"/>
      <color rgb="FF33CC33"/>
      <color rgb="FFFE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b="1">
                <a:latin typeface="Arial" panose="020B0604020202020204" pitchFamily="34" charset="0"/>
                <a:cs typeface="Arial" panose="020B0604020202020204" pitchFamily="34" charset="0"/>
              </a:rPr>
              <a:t>RPS Requirement vis-à-vis RPS Compliance</a:t>
            </a:r>
          </a:p>
        </c:rich>
      </c:tx>
      <c:layout>
        <c:manualLayout>
          <c:xMode val="edge"/>
          <c:yMode val="edge"/>
          <c:x val="0.503051999350285"/>
          <c:y val="5.4096913296038648E-2"/>
        </c:manualLayout>
      </c:layout>
      <c:overlay val="0"/>
      <c:spPr>
        <a:noFill/>
        <a:ln>
          <a:noFill/>
        </a:ln>
        <a:effectLst/>
      </c:spPr>
    </c:title>
    <c:autoTitleDeleted val="0"/>
    <c:plotArea>
      <c:layout>
        <c:manualLayout>
          <c:layoutTarget val="inner"/>
          <c:xMode val="edge"/>
          <c:yMode val="edge"/>
          <c:x val="0.26992355985365457"/>
          <c:y val="3.3037636737777376E-2"/>
          <c:w val="0.72635903810794566"/>
          <c:h val="0.64196464055514313"/>
        </c:manualLayout>
      </c:layout>
      <c:barChart>
        <c:barDir val="col"/>
        <c:grouping val="stacked"/>
        <c:varyColors val="0"/>
        <c:ser>
          <c:idx val="1"/>
          <c:order val="0"/>
          <c:tx>
            <c:strRef>
              <c:f>'Chart_RPS Compliance Plan'!$C$6</c:f>
              <c:strCache>
                <c:ptCount val="1"/>
                <c:pt idx="0">
                  <c:v>Available RPS Compliance</c:v>
                </c:pt>
              </c:strCache>
            </c:strRef>
          </c:tx>
          <c:spPr>
            <a:solidFill>
              <a:srgbClr val="66FF33"/>
            </a:solidFill>
            <a:ln w="25400">
              <a:solidFill>
                <a:schemeClr val="tx1"/>
              </a:solidFill>
            </a:ln>
          </c:spPr>
          <c:invertIfNegative val="0"/>
          <c:cat>
            <c:strRef>
              <c:f>'Chart_RPS Compliance Plan'!$E$4:$O$4</c:f>
              <c:strCache>
                <c:ptCount val="11"/>
                <c:pt idx="0">
                  <c:v>Year 5
2024</c:v>
                </c:pt>
                <c:pt idx="1">
                  <c:v>Year 6
2025</c:v>
                </c:pt>
                <c:pt idx="2">
                  <c:v>Year 7
2026</c:v>
                </c:pt>
                <c:pt idx="3">
                  <c:v>Year 8
2027</c:v>
                </c:pt>
                <c:pt idx="4">
                  <c:v>Year 9
2028</c:v>
                </c:pt>
                <c:pt idx="5">
                  <c:v>Year 10
2029</c:v>
                </c:pt>
                <c:pt idx="6">
                  <c:v>Year 11
2030</c:v>
                </c:pt>
                <c:pt idx="7">
                  <c:v>Year 12
2031</c:v>
                </c:pt>
                <c:pt idx="8">
                  <c:v>Year 13
2032</c:v>
                </c:pt>
                <c:pt idx="9">
                  <c:v>Year 14
2033</c:v>
                </c:pt>
                <c:pt idx="10">
                  <c:v>Year 15
2034</c:v>
                </c:pt>
              </c:strCache>
            </c:strRef>
          </c:cat>
          <c:val>
            <c:numRef>
              <c:f>'Chart_RPS Compliance Plan'!$E$6:$O$6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687-48A5-8EF6-41A653BA7F27}"/>
            </c:ext>
          </c:extLst>
        </c:ser>
        <c:ser>
          <c:idx val="6"/>
          <c:order val="1"/>
          <c:tx>
            <c:strRef>
              <c:f>'Chart_RPS Compliance Plan'!$C$10</c:f>
              <c:strCache>
                <c:ptCount val="1"/>
                <c:pt idx="0">
                  <c:v>Anticipated REC Shortfall (RS)</c:v>
                </c:pt>
              </c:strCache>
            </c:strRef>
          </c:tx>
          <c:spPr>
            <a:solidFill>
              <a:srgbClr val="F72F07"/>
            </a:solidFill>
            <a:ln w="25400" cap="sq">
              <a:solidFill>
                <a:schemeClr val="tx1"/>
              </a:solidFill>
              <a:bevel/>
            </a:ln>
            <a:effectLst/>
          </c:spPr>
          <c:invertIfNegative val="0"/>
          <c:cat>
            <c:strRef>
              <c:f>'Chart_RPS Compliance Plan'!$E$4:$O$4</c:f>
              <c:strCache>
                <c:ptCount val="11"/>
                <c:pt idx="0">
                  <c:v>Year 5
2024</c:v>
                </c:pt>
                <c:pt idx="1">
                  <c:v>Year 6
2025</c:v>
                </c:pt>
                <c:pt idx="2">
                  <c:v>Year 7
2026</c:v>
                </c:pt>
                <c:pt idx="3">
                  <c:v>Year 8
2027</c:v>
                </c:pt>
                <c:pt idx="4">
                  <c:v>Year 9
2028</c:v>
                </c:pt>
                <c:pt idx="5">
                  <c:v>Year 10
2029</c:v>
                </c:pt>
                <c:pt idx="6">
                  <c:v>Year 11
2030</c:v>
                </c:pt>
                <c:pt idx="7">
                  <c:v>Year 12
2031</c:v>
                </c:pt>
                <c:pt idx="8">
                  <c:v>Year 13
2032</c:v>
                </c:pt>
                <c:pt idx="9">
                  <c:v>Year 14
2033</c:v>
                </c:pt>
                <c:pt idx="10">
                  <c:v>Year 15
2034</c:v>
                </c:pt>
              </c:strCache>
            </c:strRef>
          </c:cat>
          <c:val>
            <c:numRef>
              <c:f>'Chart_RPS Compliance Plan'!$E$10:$O$10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214-4333-8BCE-976B6B7AAFD1}"/>
            </c:ext>
          </c:extLst>
        </c:ser>
        <c:ser>
          <c:idx val="2"/>
          <c:order val="3"/>
          <c:tx>
            <c:strRef>
              <c:f>'Chart_RPS Compliance Plan'!$C$9</c:f>
              <c:strCache>
                <c:ptCount val="1"/>
                <c:pt idx="0">
                  <c:v>Potential REC Surplus (RECEX)</c:v>
                </c:pt>
              </c:strCache>
            </c:strRef>
          </c:tx>
          <c:spPr>
            <a:solidFill>
              <a:srgbClr val="FFFF00"/>
            </a:solidFill>
            <a:ln w="25400">
              <a:solidFill>
                <a:schemeClr val="tx1"/>
              </a:solidFill>
            </a:ln>
          </c:spPr>
          <c:invertIfNegative val="0"/>
          <c:cat>
            <c:strRef>
              <c:f>'Chart_RPS Compliance Plan'!$E$4:$O$4</c:f>
              <c:strCache>
                <c:ptCount val="11"/>
                <c:pt idx="0">
                  <c:v>Year 5
2024</c:v>
                </c:pt>
                <c:pt idx="1">
                  <c:v>Year 6
2025</c:v>
                </c:pt>
                <c:pt idx="2">
                  <c:v>Year 7
2026</c:v>
                </c:pt>
                <c:pt idx="3">
                  <c:v>Year 8
2027</c:v>
                </c:pt>
                <c:pt idx="4">
                  <c:v>Year 9
2028</c:v>
                </c:pt>
                <c:pt idx="5">
                  <c:v>Year 10
2029</c:v>
                </c:pt>
                <c:pt idx="6">
                  <c:v>Year 11
2030</c:v>
                </c:pt>
                <c:pt idx="7">
                  <c:v>Year 12
2031</c:v>
                </c:pt>
                <c:pt idx="8">
                  <c:v>Year 13
2032</c:v>
                </c:pt>
                <c:pt idx="9">
                  <c:v>Year 14
2033</c:v>
                </c:pt>
                <c:pt idx="10">
                  <c:v>Year 15
2034</c:v>
                </c:pt>
              </c:strCache>
            </c:strRef>
          </c:cat>
          <c:val>
            <c:numRef>
              <c:f>'Chart_RPS Compliance Plan'!$E$9:$O$9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4687-48A5-8EF6-41A653BA7F27}"/>
            </c:ext>
          </c:extLst>
        </c:ser>
        <c:dLbls>
          <c:showLegendKey val="0"/>
          <c:showVal val="0"/>
          <c:showCatName val="0"/>
          <c:showSerName val="0"/>
          <c:showPercent val="0"/>
          <c:showBubbleSize val="0"/>
        </c:dLbls>
        <c:gapWidth val="150"/>
        <c:overlap val="100"/>
        <c:axId val="438606280"/>
        <c:axId val="438607456"/>
      </c:barChart>
      <c:lineChart>
        <c:grouping val="standard"/>
        <c:varyColors val="0"/>
        <c:ser>
          <c:idx val="0"/>
          <c:order val="2"/>
          <c:tx>
            <c:strRef>
              <c:f>'Chart_RPS Compliance Plan'!$C$5</c:f>
              <c:strCache>
                <c:ptCount val="1"/>
                <c:pt idx="0">
                  <c:v>Minimum Annual RPS Requirement (RPSn)</c:v>
                </c:pt>
              </c:strCache>
            </c:strRef>
          </c:tx>
          <c:spPr>
            <a:ln w="63500">
              <a:solidFill>
                <a:srgbClr val="0000FF"/>
              </a:solidFill>
            </a:ln>
          </c:spPr>
          <c:marker>
            <c:symbol val="diamond"/>
            <c:size val="12"/>
            <c:spPr>
              <a:solidFill>
                <a:schemeClr val="tx1"/>
              </a:solidFill>
              <a:ln w="34925">
                <a:solidFill>
                  <a:srgbClr val="0000FF"/>
                </a:solidFill>
              </a:ln>
              <a:effectLst/>
            </c:spPr>
          </c:marker>
          <c:cat>
            <c:strRef>
              <c:f>'Chart_RPS Compliance Plan'!$E$4:$O$4</c:f>
              <c:strCache>
                <c:ptCount val="11"/>
                <c:pt idx="0">
                  <c:v>Year 5
2024</c:v>
                </c:pt>
                <c:pt idx="1">
                  <c:v>Year 6
2025</c:v>
                </c:pt>
                <c:pt idx="2">
                  <c:v>Year 7
2026</c:v>
                </c:pt>
                <c:pt idx="3">
                  <c:v>Year 8
2027</c:v>
                </c:pt>
                <c:pt idx="4">
                  <c:v>Year 9
2028</c:v>
                </c:pt>
                <c:pt idx="5">
                  <c:v>Year 10
2029</c:v>
                </c:pt>
                <c:pt idx="6">
                  <c:v>Year 11
2030</c:v>
                </c:pt>
                <c:pt idx="7">
                  <c:v>Year 12
2031</c:v>
                </c:pt>
                <c:pt idx="8">
                  <c:v>Year 13
2032</c:v>
                </c:pt>
                <c:pt idx="9">
                  <c:v>Year 14
2033</c:v>
                </c:pt>
                <c:pt idx="10">
                  <c:v>Year 15
2034</c:v>
                </c:pt>
              </c:strCache>
            </c:strRef>
          </c:cat>
          <c:val>
            <c:numRef>
              <c:f>'Chart_RPS Compliance Plan'!$E$5:$O$5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9214-4333-8BCE-976B6B7AAFD1}"/>
            </c:ext>
          </c:extLst>
        </c:ser>
        <c:dLbls>
          <c:showLegendKey val="0"/>
          <c:showVal val="0"/>
          <c:showCatName val="0"/>
          <c:showSerName val="0"/>
          <c:showPercent val="0"/>
          <c:showBubbleSize val="0"/>
        </c:dLbls>
        <c:marker val="1"/>
        <c:smooth val="0"/>
        <c:axId val="438606280"/>
        <c:axId val="438607456"/>
      </c:lineChart>
      <c:catAx>
        <c:axId val="43860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438607456"/>
        <c:crosses val="autoZero"/>
        <c:auto val="1"/>
        <c:lblAlgn val="ctr"/>
        <c:lblOffset val="100"/>
        <c:noMultiLvlLbl val="0"/>
      </c:catAx>
      <c:valAx>
        <c:axId val="438607456"/>
        <c:scaling>
          <c:orientation val="minMax"/>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REC  Compliance</a:t>
                </a:r>
              </a:p>
              <a:p>
                <a:pPr>
                  <a:defRPr lang="en-US" sz="10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1</a:t>
                </a:r>
                <a:r>
                  <a:rPr lang="en-US" sz="1400" b="1" baseline="0">
                    <a:latin typeface="Arial" panose="020B0604020202020204" pitchFamily="34" charset="0"/>
                    <a:cs typeface="Arial" panose="020B0604020202020204" pitchFamily="34" charset="0"/>
                  </a:rPr>
                  <a:t> MWh = 1 REC</a:t>
                </a:r>
                <a:endParaRPr lang="en-US" sz="1400" b="1">
                  <a:latin typeface="Arial" panose="020B0604020202020204" pitchFamily="34" charset="0"/>
                  <a:cs typeface="Arial" panose="020B0604020202020204" pitchFamily="34" charset="0"/>
                </a:endParaRPr>
              </a:p>
            </c:rich>
          </c:tx>
          <c:layout>
            <c:manualLayout>
              <c:xMode val="edge"/>
              <c:yMode val="edge"/>
              <c:x val="3.1869917393460914E-2"/>
              <c:y val="0.2421720013598741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438606280"/>
        <c:crosses val="autoZero"/>
        <c:crossBetween val="between"/>
      </c:valAx>
      <c:dTable>
        <c:showHorzBorder val="1"/>
        <c:showVertBorder val="1"/>
        <c:showOutline val="1"/>
        <c:showKeys val="1"/>
        <c:spPr>
          <a:noFill/>
          <a:ln w="22225" cap="flat" cmpd="sng" algn="ctr">
            <a:solidFill>
              <a:schemeClr val="tx1"/>
            </a:solidFill>
            <a:round/>
          </a:ln>
          <a:effectLst/>
        </c:spPr>
        <c:txPr>
          <a:bodyPr rot="0" spcFirstLastPara="1" vertOverflow="ellipsis" vert="horz" wrap="square" anchor="ctr" anchorCtr="1"/>
          <a:lstStyle/>
          <a:p>
            <a:pPr rtl="0">
              <a:defRPr lang="en-US"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dTable>
      <c:spPr>
        <a:solidFill>
          <a:srgbClr val="92D050">
            <a:alpha val="35000"/>
          </a:srgbClr>
        </a:solidFill>
        <a:ln w="34925">
          <a:solidFill>
            <a:schemeClr val="tx1"/>
          </a:solidFill>
        </a:ln>
        <a:effectLst/>
      </c:spPr>
    </c:plotArea>
    <c:plotVisOnly val="1"/>
    <c:dispBlanksAs val="gap"/>
    <c:showDLblsOverMax val="0"/>
  </c:chart>
  <c:spPr>
    <a:solidFill>
      <a:srgbClr val="92D050">
        <a:alpha val="15000"/>
      </a:srgbClr>
    </a:solidFill>
    <a:ln w="50800" cap="flat" cmpd="sng" algn="ctr">
      <a:solidFill>
        <a:schemeClr val="accent6">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10886</xdr:colOff>
      <xdr:row>33</xdr:row>
      <xdr:rowOff>60241</xdr:rowOff>
    </xdr:from>
    <xdr:to>
      <xdr:col>15</xdr:col>
      <xdr:colOff>10886</xdr:colOff>
      <xdr:row>59</xdr:row>
      <xdr:rowOff>176893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19049</xdr:colOff>
      <xdr:row>61</xdr:row>
      <xdr:rowOff>27576</xdr:rowOff>
    </xdr:from>
    <xdr:to>
      <xdr:col>7</xdr:col>
      <xdr:colOff>590550</xdr:colOff>
      <xdr:row>66</xdr:row>
      <xdr:rowOff>54428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8974" y="11114676"/>
          <a:ext cx="2266951" cy="97935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586467</xdr:colOff>
      <xdr:row>61</xdr:row>
      <xdr:rowOff>27215</xdr:rowOff>
    </xdr:from>
    <xdr:to>
      <xdr:col>11</xdr:col>
      <xdr:colOff>394060</xdr:colOff>
      <xdr:row>66</xdr:row>
      <xdr:rowOff>54428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1842" y="11114315"/>
          <a:ext cx="2571748" cy="97971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498764</xdr:colOff>
      <xdr:row>57</xdr:row>
      <xdr:rowOff>27709</xdr:rowOff>
    </xdr:from>
    <xdr:to>
      <xdr:col>25</xdr:col>
      <xdr:colOff>572713</xdr:colOff>
      <xdr:row>67</xdr:row>
      <xdr:rowOff>0</xdr:rowOff>
    </xdr:to>
    <xdr:pic>
      <xdr:nvPicPr>
        <xdr:cNvPr id="7" name="Picture 6" descr="A screenshot of a computer&#10;&#10;Description automatically generated">
          <a:extLst>
            <a:ext uri="{FF2B5EF4-FFF2-40B4-BE49-F238E27FC236}">
              <a16:creationId xmlns:a16="http://schemas.microsoft.com/office/drawing/2014/main" id="{452ABBA0-38ED-1A5A-5DBA-0D99D0E69C75}"/>
            </a:ext>
          </a:extLst>
        </xdr:cNvPr>
        <xdr:cNvPicPr>
          <a:picLocks noChangeAspect="1"/>
        </xdr:cNvPicPr>
      </xdr:nvPicPr>
      <xdr:blipFill rotWithShape="1">
        <a:blip xmlns:r="http://schemas.openxmlformats.org/officeDocument/2006/relationships" r:embed="rId3"/>
        <a:srcRect l="14757" t="19145" r="19034" b="31928"/>
        <a:stretch/>
      </xdr:blipFill>
      <xdr:spPr bwMode="auto">
        <a:xfrm>
          <a:off x="11940487" y="11035678"/>
          <a:ext cx="5970657" cy="201210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ria.divinagracia@e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A83"/>
  <sheetViews>
    <sheetView view="pageBreakPreview" topLeftCell="A70" zoomScale="85" zoomScaleNormal="100" zoomScaleSheetLayoutView="85" workbookViewId="0">
      <selection activeCell="AB16" sqref="AB16"/>
    </sheetView>
  </sheetViews>
  <sheetFormatPr defaultColWidth="9.109375" defaultRowHeight="13.8" x14ac:dyDescent="0.25"/>
  <cols>
    <col min="1" max="2" width="2.6640625" style="63" customWidth="1"/>
    <col min="3" max="3" width="17.44140625" style="63" bestFit="1" customWidth="1"/>
    <col min="4" max="16384" width="9.109375" style="63"/>
  </cols>
  <sheetData>
    <row r="2" spans="2:27" x14ac:dyDescent="0.25">
      <c r="B2" s="62"/>
      <c r="C2" s="62"/>
      <c r="D2" s="62"/>
      <c r="E2" s="62"/>
      <c r="F2" s="62"/>
      <c r="G2" s="62"/>
      <c r="H2" s="62"/>
      <c r="I2" s="62"/>
      <c r="J2" s="62"/>
      <c r="K2" s="62"/>
      <c r="L2" s="62"/>
      <c r="M2" s="62"/>
      <c r="N2" s="62"/>
      <c r="O2" s="62"/>
      <c r="P2" s="62"/>
      <c r="Q2" s="62"/>
      <c r="R2" s="62"/>
      <c r="S2" s="62"/>
      <c r="T2" s="62"/>
      <c r="U2" s="62"/>
      <c r="V2" s="62"/>
      <c r="W2" s="62"/>
      <c r="X2" s="62"/>
      <c r="Y2" s="62"/>
      <c r="Z2" s="62"/>
      <c r="AA2" s="62"/>
    </row>
    <row r="3" spans="2:27" s="64" customFormat="1" ht="17.399999999999999" x14ac:dyDescent="0.3">
      <c r="B3" s="21"/>
      <c r="C3" s="212" t="s">
        <v>390</v>
      </c>
      <c r="D3" s="21"/>
      <c r="E3" s="21"/>
      <c r="F3" s="21"/>
      <c r="G3" s="21"/>
      <c r="H3" s="21"/>
      <c r="I3" s="21"/>
      <c r="J3" s="21"/>
      <c r="K3" s="21"/>
      <c r="L3" s="21"/>
      <c r="M3" s="21"/>
      <c r="N3" s="21"/>
      <c r="O3" s="21"/>
      <c r="P3" s="21"/>
      <c r="Q3" s="21"/>
      <c r="R3" s="21"/>
      <c r="S3" s="21"/>
      <c r="T3" s="21"/>
      <c r="U3" s="21"/>
      <c r="V3" s="21"/>
      <c r="W3" s="21"/>
      <c r="X3" s="21"/>
      <c r="Y3" s="21"/>
      <c r="Z3" s="21"/>
      <c r="AA3" s="21"/>
    </row>
    <row r="4" spans="2:27" s="64" customFormat="1" ht="15" x14ac:dyDescent="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s="64" customFormat="1" ht="15" x14ac:dyDescent="0.25">
      <c r="B5" s="21"/>
      <c r="C5" s="227"/>
      <c r="D5" s="65" t="s">
        <v>48</v>
      </c>
      <c r="E5" s="21"/>
      <c r="F5" s="21"/>
      <c r="G5" s="66"/>
      <c r="H5" s="66"/>
      <c r="I5" s="66"/>
      <c r="J5" s="66"/>
      <c r="K5" s="66"/>
      <c r="L5" s="66"/>
      <c r="M5" s="21"/>
      <c r="N5" s="21"/>
      <c r="O5" s="21"/>
      <c r="P5" s="21"/>
      <c r="Q5" s="21"/>
      <c r="R5" s="21"/>
      <c r="S5" s="21"/>
      <c r="T5" s="21"/>
      <c r="U5" s="21"/>
      <c r="V5" s="21"/>
      <c r="W5" s="21"/>
      <c r="X5" s="21"/>
      <c r="Y5" s="21"/>
      <c r="Z5" s="21"/>
      <c r="AA5" s="21"/>
    </row>
    <row r="6" spans="2:27" s="64" customFormat="1" ht="15" x14ac:dyDescent="0.25">
      <c r="B6" s="21"/>
      <c r="C6" s="228"/>
      <c r="D6" s="65" t="s">
        <v>152</v>
      </c>
      <c r="E6" s="21"/>
      <c r="F6" s="21"/>
      <c r="G6" s="66"/>
      <c r="H6" s="66"/>
      <c r="I6" s="66"/>
      <c r="J6" s="66"/>
      <c r="K6" s="66"/>
      <c r="L6" s="66"/>
      <c r="M6" s="21"/>
      <c r="N6" s="21"/>
      <c r="O6" s="21"/>
      <c r="P6" s="21"/>
      <c r="Q6" s="21"/>
      <c r="R6" s="21"/>
      <c r="S6" s="21"/>
      <c r="T6" s="21"/>
      <c r="U6" s="21"/>
      <c r="V6" s="21"/>
      <c r="W6" s="21"/>
      <c r="X6" s="21"/>
      <c r="Y6" s="21"/>
      <c r="Z6" s="21"/>
      <c r="AA6" s="21"/>
    </row>
    <row r="7" spans="2:27" s="64" customFormat="1" ht="10.050000000000001" customHeight="1" x14ac:dyDescent="0.25">
      <c r="B7" s="21"/>
      <c r="C7" s="20"/>
      <c r="D7" s="20"/>
      <c r="E7" s="20"/>
      <c r="F7" s="20"/>
      <c r="G7" s="20"/>
      <c r="H7" s="66"/>
      <c r="I7" s="66"/>
      <c r="J7" s="66"/>
      <c r="K7" s="66"/>
      <c r="L7" s="66"/>
      <c r="M7" s="66"/>
      <c r="N7" s="66"/>
      <c r="O7" s="21"/>
      <c r="P7" s="21"/>
      <c r="Q7" s="21"/>
      <c r="R7" s="21"/>
      <c r="S7" s="21"/>
      <c r="T7" s="21"/>
      <c r="U7" s="21"/>
      <c r="V7" s="21"/>
      <c r="W7" s="21"/>
      <c r="X7" s="21"/>
      <c r="Y7" s="21"/>
      <c r="Z7" s="21"/>
      <c r="AA7" s="21"/>
    </row>
    <row r="8" spans="2:27" ht="10.050000000000001" customHeight="1" x14ac:dyDescent="0.3">
      <c r="B8" s="62"/>
      <c r="C8" s="25"/>
      <c r="D8" s="67"/>
      <c r="E8" s="67"/>
      <c r="F8" s="67"/>
      <c r="G8" s="67"/>
      <c r="H8" s="67"/>
      <c r="I8" s="67"/>
      <c r="J8" s="67"/>
      <c r="K8" s="67"/>
      <c r="L8" s="67"/>
      <c r="M8" s="67"/>
      <c r="N8" s="67"/>
      <c r="O8" s="62"/>
      <c r="P8" s="62"/>
      <c r="Q8" s="62"/>
      <c r="R8" s="62"/>
      <c r="S8" s="62"/>
      <c r="T8" s="62"/>
      <c r="U8" s="62"/>
      <c r="V8" s="62"/>
      <c r="W8" s="62"/>
      <c r="X8" s="62"/>
      <c r="Y8" s="62"/>
      <c r="Z8" s="62"/>
      <c r="AA8" s="62"/>
    </row>
    <row r="9" spans="2:27" ht="15.6" x14ac:dyDescent="0.25">
      <c r="B9" s="62"/>
      <c r="C9" s="81" t="s">
        <v>104</v>
      </c>
      <c r="D9" s="67"/>
      <c r="E9" s="67"/>
      <c r="F9" s="67"/>
      <c r="G9" s="67"/>
      <c r="H9" s="67"/>
      <c r="I9" s="67"/>
      <c r="J9" s="67"/>
      <c r="K9" s="67"/>
      <c r="L9" s="67"/>
      <c r="M9" s="67"/>
      <c r="N9" s="67"/>
      <c r="O9" s="62"/>
      <c r="P9" s="62"/>
      <c r="Q9" s="62"/>
      <c r="R9" s="62"/>
      <c r="S9" s="62"/>
      <c r="T9" s="62"/>
      <c r="U9" s="62"/>
      <c r="V9" s="62"/>
      <c r="W9" s="62"/>
      <c r="X9" s="62"/>
      <c r="Y9" s="62"/>
      <c r="Z9" s="62"/>
      <c r="AA9" s="62"/>
    </row>
    <row r="10" spans="2:27" ht="20.100000000000001" customHeight="1" x14ac:dyDescent="0.25">
      <c r="B10" s="62"/>
      <c r="C10" s="82" t="s">
        <v>391</v>
      </c>
      <c r="D10" s="67"/>
      <c r="E10" s="67"/>
      <c r="F10" s="67"/>
      <c r="G10" s="67"/>
      <c r="H10" s="67"/>
      <c r="I10" s="67"/>
      <c r="J10" s="67"/>
      <c r="K10" s="67"/>
      <c r="L10" s="67"/>
      <c r="M10" s="67"/>
      <c r="N10" s="67"/>
      <c r="O10" s="62"/>
      <c r="P10" s="62"/>
      <c r="Q10" s="62"/>
      <c r="R10" s="62"/>
      <c r="S10" s="62"/>
      <c r="T10" s="62"/>
      <c r="U10" s="62"/>
      <c r="V10" s="62"/>
      <c r="W10" s="62"/>
      <c r="X10" s="62"/>
      <c r="Y10" s="62"/>
      <c r="Z10" s="62"/>
      <c r="AA10" s="62"/>
    </row>
    <row r="11" spans="2:27" ht="10.050000000000001" customHeight="1" x14ac:dyDescent="0.25">
      <c r="B11" s="62"/>
      <c r="C11" s="62"/>
      <c r="D11" s="67"/>
      <c r="E11" s="67"/>
      <c r="F11" s="67"/>
      <c r="G11" s="67" t="s">
        <v>35</v>
      </c>
      <c r="H11" s="67"/>
      <c r="I11" s="67"/>
      <c r="J11" s="67"/>
      <c r="K11" s="67"/>
      <c r="L11" s="67"/>
      <c r="M11" s="67"/>
      <c r="N11" s="67"/>
      <c r="O11" s="62"/>
      <c r="P11" s="62"/>
      <c r="Q11" s="62"/>
      <c r="R11" s="62"/>
      <c r="S11" s="62"/>
      <c r="T11" s="62"/>
      <c r="U11" s="62"/>
      <c r="V11" s="62"/>
      <c r="W11" s="62"/>
      <c r="X11" s="62"/>
      <c r="Y11" s="62"/>
      <c r="Z11" s="62"/>
      <c r="AA11" s="62"/>
    </row>
    <row r="12" spans="2:27" ht="15.6" x14ac:dyDescent="0.25">
      <c r="B12" s="62"/>
      <c r="C12" s="81" t="s">
        <v>36</v>
      </c>
      <c r="D12" s="67"/>
      <c r="E12" s="67"/>
      <c r="F12" s="67"/>
      <c r="G12" s="67"/>
      <c r="H12" s="67"/>
      <c r="I12" s="67"/>
      <c r="J12" s="67"/>
      <c r="K12" s="67"/>
      <c r="L12" s="67"/>
      <c r="M12" s="67"/>
      <c r="N12" s="67"/>
      <c r="O12" s="62"/>
      <c r="P12" s="62"/>
      <c r="Q12" s="62"/>
      <c r="R12" s="62"/>
      <c r="S12" s="62"/>
      <c r="T12" s="62"/>
      <c r="U12" s="62"/>
      <c r="V12" s="62"/>
      <c r="W12" s="62"/>
      <c r="X12" s="62"/>
      <c r="Y12" s="62"/>
      <c r="Z12" s="62"/>
      <c r="AA12" s="62"/>
    </row>
    <row r="13" spans="2:27" ht="36" customHeight="1" x14ac:dyDescent="0.25">
      <c r="B13" s="62"/>
      <c r="C13" s="365" t="s">
        <v>392</v>
      </c>
      <c r="D13" s="365"/>
      <c r="E13" s="365"/>
      <c r="F13" s="365"/>
      <c r="G13" s="365"/>
      <c r="H13" s="365"/>
      <c r="I13" s="365"/>
      <c r="J13" s="365"/>
      <c r="K13" s="365"/>
      <c r="L13" s="365"/>
      <c r="M13" s="365"/>
      <c r="N13" s="365"/>
      <c r="O13" s="365"/>
      <c r="P13" s="365"/>
      <c r="Q13" s="365"/>
      <c r="R13" s="365"/>
      <c r="S13" s="365"/>
      <c r="T13" s="365"/>
      <c r="U13" s="365"/>
      <c r="V13" s="365"/>
      <c r="W13" s="365"/>
      <c r="X13" s="365"/>
      <c r="Y13" s="365"/>
      <c r="Z13" s="62"/>
      <c r="AA13" s="62"/>
    </row>
    <row r="14" spans="2:27" ht="10.050000000000001" customHeight="1" x14ac:dyDescent="0.25">
      <c r="B14" s="62"/>
      <c r="C14" s="62"/>
      <c r="D14" s="67"/>
      <c r="E14" s="67"/>
      <c r="F14" s="67"/>
      <c r="G14" s="67" t="s">
        <v>35</v>
      </c>
      <c r="H14" s="67"/>
      <c r="I14" s="67"/>
      <c r="J14" s="67"/>
      <c r="K14" s="67"/>
      <c r="L14" s="67"/>
      <c r="M14" s="67"/>
      <c r="N14" s="67"/>
      <c r="O14" s="62"/>
      <c r="P14" s="62"/>
      <c r="Q14" s="62"/>
      <c r="R14" s="62"/>
      <c r="S14" s="62"/>
      <c r="T14" s="62"/>
      <c r="U14" s="62"/>
      <c r="V14" s="62"/>
      <c r="W14" s="62"/>
      <c r="X14" s="62"/>
      <c r="Y14" s="62"/>
      <c r="Z14" s="62"/>
      <c r="AA14" s="62"/>
    </row>
    <row r="15" spans="2:27" ht="15.6" x14ac:dyDescent="0.25">
      <c r="B15" s="62"/>
      <c r="C15" s="81" t="s">
        <v>32</v>
      </c>
      <c r="D15" s="67"/>
      <c r="E15" s="67"/>
      <c r="F15" s="67"/>
      <c r="G15" s="67"/>
      <c r="H15" s="67"/>
      <c r="I15" s="67"/>
      <c r="J15" s="67"/>
      <c r="K15" s="67"/>
      <c r="L15" s="67"/>
      <c r="M15" s="67"/>
      <c r="N15" s="67"/>
      <c r="O15" s="62"/>
      <c r="P15" s="62"/>
      <c r="Q15" s="62"/>
      <c r="R15" s="62"/>
      <c r="S15" s="62"/>
      <c r="T15" s="62"/>
      <c r="U15" s="62"/>
      <c r="V15" s="62"/>
      <c r="W15" s="62"/>
      <c r="X15" s="62"/>
      <c r="Y15" s="62"/>
      <c r="Z15" s="62"/>
      <c r="AA15" s="62"/>
    </row>
    <row r="16" spans="2:27" ht="36" customHeight="1" x14ac:dyDescent="0.25">
      <c r="B16" s="62"/>
      <c r="C16" s="365" t="s">
        <v>393</v>
      </c>
      <c r="D16" s="365"/>
      <c r="E16" s="365"/>
      <c r="F16" s="365"/>
      <c r="G16" s="365"/>
      <c r="H16" s="365"/>
      <c r="I16" s="365"/>
      <c r="J16" s="365"/>
      <c r="K16" s="365"/>
      <c r="L16" s="365"/>
      <c r="M16" s="365"/>
      <c r="N16" s="365"/>
      <c r="O16" s="365"/>
      <c r="P16" s="365"/>
      <c r="Q16" s="365"/>
      <c r="R16" s="365"/>
      <c r="S16" s="365"/>
      <c r="T16" s="365"/>
      <c r="U16" s="365"/>
      <c r="V16" s="365"/>
      <c r="W16" s="365"/>
      <c r="X16" s="365"/>
      <c r="Y16" s="365"/>
      <c r="Z16" s="62"/>
      <c r="AA16" s="62"/>
    </row>
    <row r="17" spans="2:27" ht="10.050000000000001" customHeight="1" x14ac:dyDescent="0.25">
      <c r="B17" s="62"/>
      <c r="C17" s="62"/>
      <c r="D17" s="67"/>
      <c r="E17" s="67"/>
      <c r="F17" s="67"/>
      <c r="G17" s="67" t="s">
        <v>35</v>
      </c>
      <c r="H17" s="67"/>
      <c r="I17" s="67"/>
      <c r="J17" s="67"/>
      <c r="K17" s="67"/>
      <c r="L17" s="67"/>
      <c r="M17" s="67"/>
      <c r="N17" s="67"/>
      <c r="O17" s="62"/>
      <c r="P17" s="62"/>
      <c r="Q17" s="62"/>
      <c r="R17" s="62"/>
      <c r="S17" s="62"/>
      <c r="T17" s="62"/>
      <c r="U17" s="62"/>
      <c r="V17" s="62"/>
      <c r="W17" s="62"/>
      <c r="X17" s="62"/>
      <c r="Y17" s="62"/>
      <c r="Z17" s="62"/>
      <c r="AA17" s="62"/>
    </row>
    <row r="18" spans="2:27" ht="15.6" x14ac:dyDescent="0.25">
      <c r="B18" s="62"/>
      <c r="C18" s="81" t="s">
        <v>46</v>
      </c>
      <c r="D18" s="67"/>
      <c r="E18" s="67"/>
      <c r="F18" s="67"/>
      <c r="G18" s="67"/>
      <c r="H18" s="67"/>
      <c r="I18" s="67"/>
      <c r="J18" s="67"/>
      <c r="K18" s="67"/>
      <c r="L18" s="67"/>
      <c r="M18" s="67"/>
      <c r="N18" s="67"/>
      <c r="O18" s="62"/>
      <c r="P18" s="62"/>
      <c r="Q18" s="62"/>
      <c r="R18" s="62"/>
      <c r="S18" s="62"/>
      <c r="T18" s="62"/>
      <c r="U18" s="62"/>
      <c r="V18" s="62"/>
      <c r="W18" s="62"/>
      <c r="X18" s="62"/>
      <c r="Y18" s="62"/>
      <c r="Z18" s="62"/>
      <c r="AA18" s="62"/>
    </row>
    <row r="19" spans="2:27" ht="19.95" customHeight="1" x14ac:dyDescent="0.25">
      <c r="B19" s="62"/>
      <c r="C19" s="365" t="s">
        <v>394</v>
      </c>
      <c r="D19" s="365"/>
      <c r="E19" s="365"/>
      <c r="F19" s="365"/>
      <c r="G19" s="365"/>
      <c r="H19" s="365"/>
      <c r="I19" s="365"/>
      <c r="J19" s="365"/>
      <c r="K19" s="365"/>
      <c r="L19" s="365"/>
      <c r="M19" s="365"/>
      <c r="N19" s="365"/>
      <c r="O19" s="365"/>
      <c r="P19" s="365"/>
      <c r="Q19" s="365"/>
      <c r="R19" s="365"/>
      <c r="S19" s="365"/>
      <c r="T19" s="365"/>
      <c r="U19" s="365"/>
      <c r="V19" s="365"/>
      <c r="W19" s="365"/>
      <c r="X19" s="365"/>
      <c r="Y19" s="365"/>
      <c r="Z19" s="62"/>
      <c r="AA19" s="62"/>
    </row>
    <row r="20" spans="2:27" s="70" customFormat="1" ht="10.050000000000001" customHeight="1" x14ac:dyDescent="0.25">
      <c r="B20" s="68"/>
      <c r="C20" s="68"/>
      <c r="D20" s="229"/>
      <c r="E20" s="69"/>
      <c r="F20" s="69"/>
      <c r="G20" s="69" t="s">
        <v>35</v>
      </c>
      <c r="H20" s="69"/>
      <c r="I20" s="69"/>
      <c r="J20" s="69"/>
      <c r="K20" s="69"/>
      <c r="L20" s="69"/>
      <c r="M20" s="69"/>
      <c r="N20" s="69"/>
      <c r="O20" s="68"/>
      <c r="P20" s="68"/>
      <c r="Q20" s="68"/>
      <c r="R20" s="68"/>
      <c r="S20" s="68"/>
      <c r="T20" s="68"/>
      <c r="U20" s="68"/>
      <c r="V20" s="68"/>
      <c r="W20" s="68"/>
      <c r="X20" s="68"/>
      <c r="Y20" s="68"/>
      <c r="Z20" s="68"/>
      <c r="AA20" s="68"/>
    </row>
    <row r="21" spans="2:27" s="73" customFormat="1" ht="18" x14ac:dyDescent="0.25">
      <c r="B21" s="71"/>
      <c r="C21" s="83" t="s">
        <v>510</v>
      </c>
      <c r="D21" s="72"/>
      <c r="E21" s="72"/>
      <c r="F21" s="72"/>
      <c r="G21" s="72"/>
      <c r="H21" s="72"/>
      <c r="I21" s="72"/>
      <c r="J21" s="72"/>
      <c r="K21" s="72"/>
      <c r="L21" s="72"/>
      <c r="M21" s="72"/>
      <c r="N21" s="72"/>
      <c r="O21" s="71"/>
      <c r="P21" s="71"/>
      <c r="Q21" s="71"/>
      <c r="R21" s="71"/>
      <c r="S21" s="71"/>
      <c r="T21" s="71"/>
      <c r="U21" s="71"/>
      <c r="V21" s="71"/>
      <c r="W21" s="71"/>
      <c r="X21" s="71"/>
      <c r="Y21" s="71"/>
      <c r="Z21" s="71"/>
      <c r="AA21" s="71"/>
    </row>
    <row r="22" spans="2:27" ht="36" customHeight="1" x14ac:dyDescent="0.25">
      <c r="B22" s="62"/>
      <c r="C22" s="364" t="s">
        <v>511</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62"/>
    </row>
    <row r="23" spans="2:27" ht="10.050000000000001" customHeight="1" x14ac:dyDescent="0.25">
      <c r="B23" s="62"/>
      <c r="C23" s="84"/>
      <c r="D23" s="67"/>
      <c r="E23" s="67"/>
      <c r="F23" s="67"/>
      <c r="G23" s="67"/>
      <c r="H23" s="67"/>
      <c r="I23" s="67"/>
      <c r="J23" s="67"/>
      <c r="K23" s="67"/>
      <c r="L23" s="67"/>
      <c r="M23" s="67"/>
      <c r="N23" s="67"/>
      <c r="O23" s="62"/>
      <c r="P23" s="62"/>
      <c r="Q23" s="62"/>
      <c r="R23" s="62"/>
      <c r="S23" s="62"/>
      <c r="T23" s="62"/>
      <c r="U23" s="62"/>
      <c r="V23" s="62"/>
      <c r="W23" s="62"/>
      <c r="X23" s="62"/>
      <c r="Y23" s="62"/>
      <c r="Z23" s="62"/>
      <c r="AA23" s="62"/>
    </row>
    <row r="24" spans="2:27" ht="15.6" x14ac:dyDescent="0.25">
      <c r="B24" s="62"/>
      <c r="C24" s="81" t="s">
        <v>387</v>
      </c>
      <c r="D24" s="67"/>
      <c r="E24" s="67"/>
      <c r="F24" s="67"/>
      <c r="G24" s="67"/>
      <c r="H24" s="67"/>
      <c r="I24" s="67"/>
      <c r="J24" s="67"/>
      <c r="K24" s="67"/>
      <c r="L24" s="67"/>
      <c r="M24" s="67"/>
      <c r="N24" s="67"/>
      <c r="O24" s="62"/>
      <c r="P24" s="62"/>
      <c r="Q24" s="62"/>
      <c r="R24" s="62"/>
      <c r="S24" s="62"/>
      <c r="T24" s="62"/>
      <c r="U24" s="62"/>
      <c r="V24" s="62"/>
      <c r="W24" s="62"/>
      <c r="X24" s="62"/>
      <c r="Y24" s="62"/>
      <c r="Z24" s="62"/>
      <c r="AA24" s="62"/>
    </row>
    <row r="25" spans="2:27" ht="36" customHeight="1" x14ac:dyDescent="0.25">
      <c r="B25" s="62"/>
      <c r="C25" s="365" t="s">
        <v>389</v>
      </c>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62"/>
    </row>
    <row r="26" spans="2:27" ht="10.050000000000001" customHeight="1" x14ac:dyDescent="0.25">
      <c r="B26" s="62"/>
      <c r="C26" s="62"/>
      <c r="D26" s="67"/>
      <c r="E26" s="67"/>
      <c r="F26" s="67"/>
      <c r="G26" s="67"/>
      <c r="H26" s="67"/>
      <c r="I26" s="67"/>
      <c r="J26" s="67"/>
      <c r="K26" s="67"/>
      <c r="L26" s="67"/>
      <c r="M26" s="67"/>
      <c r="N26" s="67"/>
      <c r="O26" s="62"/>
      <c r="P26" s="62"/>
      <c r="Q26" s="62"/>
      <c r="R26" s="62"/>
      <c r="S26" s="62"/>
      <c r="T26" s="62"/>
      <c r="U26" s="62"/>
      <c r="V26" s="62"/>
      <c r="W26" s="62"/>
      <c r="X26" s="62"/>
      <c r="Y26" s="62"/>
      <c r="Z26" s="62"/>
      <c r="AA26" s="62"/>
    </row>
    <row r="27" spans="2:27" ht="18" x14ac:dyDescent="0.25">
      <c r="B27" s="62"/>
      <c r="C27" s="81" t="s">
        <v>385</v>
      </c>
      <c r="D27" s="75"/>
      <c r="E27" s="75"/>
      <c r="F27" s="75"/>
      <c r="G27" s="75"/>
      <c r="H27" s="75"/>
      <c r="I27" s="75"/>
      <c r="J27" s="75"/>
      <c r="K27" s="75"/>
      <c r="L27" s="75"/>
      <c r="M27" s="75"/>
      <c r="N27" s="75"/>
      <c r="O27" s="75"/>
      <c r="P27" s="75"/>
      <c r="Q27" s="75"/>
      <c r="R27" s="75"/>
      <c r="S27" s="75"/>
      <c r="T27" s="75"/>
      <c r="U27" s="75"/>
      <c r="V27" s="75"/>
      <c r="W27" s="75"/>
      <c r="X27" s="75"/>
      <c r="Y27" s="75"/>
      <c r="Z27" s="75"/>
      <c r="AA27" s="62"/>
    </row>
    <row r="28" spans="2:27" ht="36" customHeight="1" x14ac:dyDescent="0.25">
      <c r="B28" s="62"/>
      <c r="C28" s="363" t="s">
        <v>512</v>
      </c>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62"/>
    </row>
    <row r="29" spans="2:27" ht="10.050000000000001" customHeight="1" x14ac:dyDescent="0.25">
      <c r="B29" s="62"/>
      <c r="C29" s="76"/>
      <c r="D29" s="76"/>
      <c r="E29" s="76"/>
      <c r="F29" s="76"/>
      <c r="G29" s="76"/>
      <c r="H29" s="76"/>
      <c r="I29" s="76"/>
      <c r="J29" s="76"/>
      <c r="K29" s="76"/>
      <c r="L29" s="76"/>
      <c r="M29" s="76"/>
      <c r="N29" s="76"/>
      <c r="O29" s="76"/>
      <c r="P29" s="76"/>
      <c r="Q29" s="76"/>
      <c r="R29" s="76"/>
      <c r="S29" s="76"/>
      <c r="T29" s="76"/>
      <c r="U29" s="76"/>
      <c r="V29" s="76"/>
      <c r="W29" s="76"/>
      <c r="X29" s="76"/>
      <c r="Y29" s="76"/>
      <c r="Z29" s="76"/>
      <c r="AA29" s="62"/>
    </row>
    <row r="30" spans="2:27" ht="18" x14ac:dyDescent="0.25">
      <c r="B30" s="62"/>
      <c r="C30" s="81" t="s">
        <v>82</v>
      </c>
      <c r="D30" s="67"/>
      <c r="E30" s="67"/>
      <c r="F30" s="67"/>
      <c r="G30" s="67"/>
      <c r="H30" s="67"/>
      <c r="I30" s="67"/>
      <c r="J30" s="67"/>
      <c r="K30" s="67"/>
      <c r="L30" s="67"/>
      <c r="M30" s="67"/>
      <c r="N30" s="67"/>
      <c r="O30" s="62"/>
      <c r="P30" s="62"/>
      <c r="Q30" s="62"/>
      <c r="R30" s="62"/>
      <c r="S30" s="62"/>
      <c r="T30" s="62"/>
      <c r="U30" s="62"/>
      <c r="V30" s="62"/>
      <c r="W30" s="62"/>
      <c r="X30" s="62"/>
      <c r="Y30" s="62"/>
      <c r="Z30" s="62"/>
      <c r="AA30" s="62"/>
    </row>
    <row r="31" spans="2:27" s="64" customFormat="1" ht="20.100000000000001" customHeight="1" x14ac:dyDescent="0.25">
      <c r="B31" s="21"/>
      <c r="C31" s="85" t="s">
        <v>395</v>
      </c>
      <c r="D31" s="20"/>
      <c r="E31" s="20"/>
      <c r="F31" s="78"/>
      <c r="G31" s="78"/>
      <c r="H31" s="78"/>
      <c r="I31" s="20"/>
      <c r="J31" s="20"/>
      <c r="K31" s="20"/>
      <c r="L31" s="20"/>
      <c r="M31" s="20"/>
      <c r="N31" s="20"/>
      <c r="O31" s="21"/>
      <c r="P31" s="21"/>
      <c r="Q31" s="21"/>
      <c r="R31" s="21"/>
      <c r="S31" s="21"/>
      <c r="T31" s="21"/>
      <c r="U31" s="21"/>
      <c r="V31" s="21"/>
      <c r="W31" s="21"/>
      <c r="X31" s="21"/>
      <c r="Y31" s="21"/>
      <c r="Z31" s="21"/>
      <c r="AA31" s="21"/>
    </row>
    <row r="32" spans="2:27" ht="10.050000000000001" customHeight="1" x14ac:dyDescent="0.25">
      <c r="B32" s="62"/>
      <c r="C32" s="62"/>
      <c r="D32" s="67"/>
      <c r="E32" s="67"/>
      <c r="F32" s="67"/>
      <c r="G32" s="67"/>
      <c r="H32" s="67"/>
      <c r="I32" s="67"/>
      <c r="J32" s="67"/>
      <c r="K32" s="67"/>
      <c r="L32" s="67"/>
      <c r="M32" s="67"/>
      <c r="N32" s="67"/>
      <c r="O32" s="62"/>
      <c r="P32" s="62"/>
      <c r="Q32" s="62"/>
      <c r="R32" s="62"/>
      <c r="S32" s="62"/>
      <c r="T32" s="62"/>
      <c r="U32" s="62"/>
      <c r="V32" s="62"/>
      <c r="W32" s="62"/>
      <c r="X32" s="62"/>
      <c r="Y32" s="62"/>
      <c r="Z32" s="62"/>
      <c r="AA32" s="62"/>
    </row>
    <row r="33" spans="2:27" ht="15.6" x14ac:dyDescent="0.25">
      <c r="B33" s="62"/>
      <c r="C33" s="81" t="s">
        <v>386</v>
      </c>
      <c r="D33" s="67"/>
      <c r="E33" s="67"/>
      <c r="F33" s="67"/>
      <c r="G33" s="67"/>
      <c r="H33" s="67"/>
      <c r="I33" s="67"/>
      <c r="J33" s="67"/>
      <c r="K33" s="67"/>
      <c r="L33" s="67"/>
      <c r="M33" s="67"/>
      <c r="N33" s="67"/>
      <c r="O33" s="62"/>
      <c r="P33" s="62"/>
      <c r="Q33" s="62"/>
      <c r="R33" s="62"/>
      <c r="S33" s="62"/>
      <c r="T33" s="62"/>
      <c r="U33" s="62"/>
      <c r="V33" s="62"/>
      <c r="W33" s="62"/>
      <c r="X33" s="62"/>
      <c r="Y33" s="62"/>
      <c r="Z33" s="62"/>
      <c r="AA33" s="62"/>
    </row>
    <row r="34" spans="2:27" s="64" customFormat="1" ht="20.100000000000001" customHeight="1" x14ac:dyDescent="0.25">
      <c r="B34" s="21"/>
      <c r="C34" s="143" t="s">
        <v>396</v>
      </c>
      <c r="D34" s="20"/>
      <c r="E34" s="20"/>
      <c r="F34" s="20"/>
      <c r="G34" s="20"/>
      <c r="H34" s="20"/>
      <c r="I34" s="20"/>
      <c r="J34" s="20"/>
      <c r="K34" s="20"/>
      <c r="L34" s="20"/>
      <c r="M34" s="20"/>
      <c r="N34" s="20"/>
      <c r="O34" s="21"/>
      <c r="P34" s="21"/>
      <c r="Q34" s="21"/>
      <c r="R34" s="21"/>
      <c r="S34" s="21"/>
      <c r="T34" s="21"/>
      <c r="U34" s="21"/>
      <c r="V34" s="21"/>
      <c r="W34" s="21"/>
      <c r="X34" s="21"/>
      <c r="Y34" s="21"/>
      <c r="Z34" s="21"/>
      <c r="AA34" s="21"/>
    </row>
    <row r="35" spans="2:27" ht="10.050000000000001" customHeight="1" x14ac:dyDescent="0.25">
      <c r="B35" s="62"/>
      <c r="C35" s="62"/>
      <c r="D35" s="67"/>
      <c r="E35" s="67"/>
      <c r="F35" s="67"/>
      <c r="G35" s="67"/>
      <c r="H35" s="67"/>
      <c r="I35" s="67"/>
      <c r="J35" s="67"/>
      <c r="K35" s="67"/>
      <c r="L35" s="67"/>
      <c r="M35" s="67"/>
      <c r="N35" s="67"/>
      <c r="O35" s="62"/>
      <c r="P35" s="62"/>
      <c r="Q35" s="62"/>
      <c r="R35" s="62"/>
      <c r="S35" s="62"/>
      <c r="T35" s="62"/>
      <c r="U35" s="62"/>
      <c r="V35" s="62"/>
      <c r="W35" s="62"/>
      <c r="X35" s="62"/>
      <c r="Y35" s="62"/>
      <c r="Z35" s="62"/>
      <c r="AA35" s="62"/>
    </row>
    <row r="36" spans="2:27" ht="15.6" x14ac:dyDescent="0.25">
      <c r="B36" s="62"/>
      <c r="C36" s="83" t="s">
        <v>101</v>
      </c>
      <c r="D36" s="67"/>
      <c r="E36" s="67"/>
      <c r="F36" s="67"/>
      <c r="G36" s="67"/>
      <c r="H36" s="67"/>
      <c r="I36" s="67"/>
      <c r="J36" s="67"/>
      <c r="K36" s="67"/>
      <c r="L36" s="67"/>
      <c r="M36" s="67"/>
      <c r="N36" s="67"/>
      <c r="O36" s="62"/>
      <c r="P36" s="62"/>
      <c r="Q36" s="62"/>
      <c r="R36" s="62"/>
      <c r="S36" s="62"/>
      <c r="T36" s="62"/>
      <c r="U36" s="62"/>
      <c r="V36" s="62"/>
      <c r="W36" s="62"/>
      <c r="X36" s="62"/>
      <c r="Y36" s="62"/>
      <c r="Z36" s="62"/>
      <c r="AA36" s="62"/>
    </row>
    <row r="37" spans="2:27" s="64" customFormat="1" ht="39" customHeight="1" x14ac:dyDescent="0.25">
      <c r="B37" s="21"/>
      <c r="C37" s="367" t="s">
        <v>397</v>
      </c>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21"/>
    </row>
    <row r="38" spans="2:27" ht="10.050000000000001" customHeight="1" x14ac:dyDescent="0.25">
      <c r="B38" s="62"/>
      <c r="C38" s="83"/>
      <c r="D38" s="77"/>
      <c r="E38" s="77"/>
      <c r="F38" s="77"/>
      <c r="G38" s="77"/>
      <c r="H38" s="77"/>
      <c r="I38" s="77"/>
      <c r="J38" s="77"/>
      <c r="K38" s="77"/>
      <c r="L38" s="77"/>
      <c r="M38" s="77"/>
      <c r="N38" s="77"/>
      <c r="O38" s="62"/>
      <c r="P38" s="62"/>
      <c r="Q38" s="62"/>
      <c r="R38" s="62"/>
      <c r="S38" s="62"/>
      <c r="T38" s="62"/>
      <c r="U38" s="62"/>
      <c r="V38" s="62"/>
      <c r="W38" s="62"/>
      <c r="X38" s="62"/>
      <c r="Y38" s="62"/>
      <c r="Z38" s="62"/>
      <c r="AA38" s="62"/>
    </row>
    <row r="39" spans="2:27" ht="27.75" customHeight="1" x14ac:dyDescent="0.25">
      <c r="B39" s="62"/>
      <c r="C39" s="83" t="s">
        <v>78</v>
      </c>
      <c r="D39" s="77"/>
      <c r="E39" s="77"/>
      <c r="F39" s="77"/>
      <c r="G39" s="77"/>
      <c r="H39" s="77"/>
      <c r="I39" s="77"/>
      <c r="J39" s="77"/>
      <c r="K39" s="77"/>
      <c r="L39" s="77"/>
      <c r="M39" s="77"/>
      <c r="N39" s="77"/>
      <c r="O39" s="62"/>
      <c r="P39" s="62"/>
      <c r="Q39" s="62"/>
      <c r="R39" s="62"/>
      <c r="S39" s="62"/>
      <c r="T39" s="62"/>
      <c r="U39" s="62"/>
      <c r="V39" s="62"/>
      <c r="W39" s="62"/>
      <c r="X39" s="62"/>
      <c r="Y39" s="62"/>
      <c r="Z39" s="62"/>
      <c r="AA39" s="62"/>
    </row>
    <row r="40" spans="2:27" s="64" customFormat="1" ht="36" customHeight="1" x14ac:dyDescent="0.25">
      <c r="B40" s="21"/>
      <c r="C40" s="368" t="s">
        <v>398</v>
      </c>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21"/>
    </row>
    <row r="41" spans="2:27" ht="10.050000000000001" customHeight="1" x14ac:dyDescent="0.25">
      <c r="B41" s="62"/>
      <c r="C41" s="62"/>
      <c r="D41" s="67"/>
      <c r="E41" s="67"/>
      <c r="F41" s="67"/>
      <c r="G41" s="67"/>
      <c r="H41" s="67"/>
      <c r="I41" s="67"/>
      <c r="J41" s="67"/>
      <c r="K41" s="67"/>
      <c r="L41" s="67"/>
      <c r="M41" s="67"/>
      <c r="N41" s="67"/>
      <c r="O41" s="62"/>
      <c r="P41" s="62"/>
      <c r="Q41" s="62"/>
      <c r="R41" s="62"/>
      <c r="S41" s="62"/>
      <c r="T41" s="62"/>
      <c r="U41" s="62"/>
      <c r="V41" s="62"/>
      <c r="W41" s="62"/>
      <c r="X41" s="62"/>
      <c r="Y41" s="62"/>
      <c r="Z41" s="62"/>
      <c r="AA41" s="62"/>
    </row>
    <row r="42" spans="2:27" ht="15.6" x14ac:dyDescent="0.25">
      <c r="B42" s="62"/>
      <c r="C42" s="81" t="s">
        <v>99</v>
      </c>
      <c r="D42" s="67"/>
      <c r="E42" s="67"/>
      <c r="F42" s="67"/>
      <c r="G42" s="67"/>
      <c r="H42" s="67"/>
      <c r="I42" s="67"/>
      <c r="J42" s="67"/>
      <c r="K42" s="67"/>
      <c r="L42" s="67"/>
      <c r="M42" s="67"/>
      <c r="N42" s="67"/>
      <c r="O42" s="62"/>
      <c r="P42" s="62"/>
      <c r="Q42" s="62"/>
      <c r="R42" s="62"/>
      <c r="S42" s="62"/>
      <c r="T42" s="62"/>
      <c r="U42" s="62"/>
      <c r="V42" s="62"/>
      <c r="W42" s="62"/>
      <c r="X42" s="62"/>
      <c r="Y42" s="62"/>
      <c r="Z42" s="62"/>
      <c r="AA42" s="62"/>
    </row>
    <row r="43" spans="2:27" s="80" customFormat="1" ht="36" customHeight="1" x14ac:dyDescent="0.25">
      <c r="B43" s="79"/>
      <c r="C43" s="364" t="s">
        <v>399</v>
      </c>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79"/>
    </row>
    <row r="44" spans="2:27" ht="10.050000000000001" customHeight="1" x14ac:dyDescent="0.25">
      <c r="B44" s="62"/>
      <c r="C44" s="62"/>
      <c r="D44" s="67"/>
      <c r="E44" s="67"/>
      <c r="F44" s="67"/>
      <c r="G44" s="67"/>
      <c r="H44" s="67"/>
      <c r="I44" s="67"/>
      <c r="J44" s="67"/>
      <c r="K44" s="67"/>
      <c r="L44" s="67"/>
      <c r="M44" s="67"/>
      <c r="N44" s="67"/>
      <c r="O44" s="62"/>
      <c r="P44" s="62"/>
      <c r="Q44" s="62"/>
      <c r="R44" s="62"/>
      <c r="S44" s="62"/>
      <c r="T44" s="62"/>
      <c r="U44" s="62"/>
      <c r="V44" s="62"/>
      <c r="W44" s="62"/>
      <c r="X44" s="62"/>
      <c r="Y44" s="62"/>
      <c r="Z44" s="62"/>
      <c r="AA44" s="62"/>
    </row>
    <row r="45" spans="2:27" ht="15.6" x14ac:dyDescent="0.25">
      <c r="B45" s="62"/>
      <c r="C45" s="81" t="s">
        <v>85</v>
      </c>
      <c r="D45" s="67"/>
      <c r="E45" s="67"/>
      <c r="F45" s="67"/>
      <c r="G45" s="67"/>
      <c r="H45" s="67"/>
      <c r="I45" s="67"/>
      <c r="J45" s="67"/>
      <c r="K45" s="67"/>
      <c r="L45" s="67"/>
      <c r="M45" s="67"/>
      <c r="N45" s="67"/>
      <c r="O45" s="62"/>
      <c r="P45" s="62"/>
      <c r="Q45" s="62"/>
      <c r="R45" s="62"/>
      <c r="S45" s="62"/>
      <c r="T45" s="62"/>
      <c r="U45" s="62"/>
      <c r="V45" s="62"/>
      <c r="W45" s="62"/>
      <c r="X45" s="62"/>
      <c r="Y45" s="62"/>
      <c r="Z45" s="62"/>
      <c r="AA45" s="62"/>
    </row>
    <row r="46" spans="2:27" s="64" customFormat="1" ht="20.100000000000001" customHeight="1" x14ac:dyDescent="0.25">
      <c r="B46" s="21"/>
      <c r="C46" s="143" t="s">
        <v>400</v>
      </c>
      <c r="D46" s="20"/>
      <c r="E46" s="20"/>
      <c r="F46" s="20"/>
      <c r="G46" s="20"/>
      <c r="H46" s="20"/>
      <c r="I46" s="20"/>
      <c r="J46" s="20"/>
      <c r="K46" s="20"/>
      <c r="L46" s="20"/>
      <c r="M46" s="20"/>
      <c r="N46" s="20"/>
      <c r="O46" s="21"/>
      <c r="P46" s="21"/>
      <c r="Q46" s="21"/>
      <c r="R46" s="21"/>
      <c r="S46" s="21"/>
      <c r="T46" s="21"/>
      <c r="U46" s="21"/>
      <c r="V46" s="21"/>
      <c r="W46" s="21"/>
      <c r="X46" s="21"/>
      <c r="Y46" s="21"/>
      <c r="Z46" s="21"/>
      <c r="AA46" s="21"/>
    </row>
    <row r="47" spans="2:27" ht="10.050000000000001" customHeight="1" x14ac:dyDescent="0.25">
      <c r="B47" s="62"/>
      <c r="C47" s="62"/>
      <c r="D47" s="67"/>
      <c r="E47" s="67"/>
      <c r="F47" s="67"/>
      <c r="G47" s="67"/>
      <c r="H47" s="67"/>
      <c r="I47" s="67"/>
      <c r="J47" s="67"/>
      <c r="K47" s="67"/>
      <c r="L47" s="67"/>
      <c r="M47" s="67"/>
      <c r="N47" s="67"/>
      <c r="O47" s="62"/>
      <c r="P47" s="62"/>
      <c r="Q47" s="62"/>
      <c r="R47" s="62"/>
      <c r="S47" s="62"/>
      <c r="T47" s="62"/>
      <c r="U47" s="62"/>
      <c r="V47" s="62"/>
      <c r="W47" s="62"/>
      <c r="X47" s="62"/>
      <c r="Y47" s="62"/>
      <c r="Z47" s="62"/>
      <c r="AA47" s="62"/>
    </row>
    <row r="48" spans="2:27" ht="15.6" x14ac:dyDescent="0.25">
      <c r="B48" s="62"/>
      <c r="C48" s="81" t="s">
        <v>424</v>
      </c>
      <c r="D48" s="67"/>
      <c r="E48" s="67"/>
      <c r="F48" s="67"/>
      <c r="G48" s="67"/>
      <c r="H48" s="67"/>
      <c r="I48" s="67"/>
      <c r="J48" s="67"/>
      <c r="K48" s="67"/>
      <c r="L48" s="67"/>
      <c r="M48" s="67"/>
      <c r="N48" s="67"/>
      <c r="O48" s="62"/>
      <c r="P48" s="62"/>
      <c r="Q48" s="62"/>
      <c r="R48" s="62"/>
      <c r="S48" s="62"/>
      <c r="T48" s="62"/>
      <c r="U48" s="62"/>
      <c r="V48" s="62"/>
      <c r="W48" s="62"/>
      <c r="X48" s="62"/>
      <c r="Y48" s="62"/>
      <c r="Z48" s="62"/>
      <c r="AA48" s="62"/>
    </row>
    <row r="49" spans="2:27" s="64" customFormat="1" ht="20.100000000000001" customHeight="1" x14ac:dyDescent="0.25">
      <c r="B49" s="21"/>
      <c r="C49" s="143" t="s">
        <v>445</v>
      </c>
      <c r="D49" s="20"/>
      <c r="E49" s="20"/>
      <c r="F49" s="20"/>
      <c r="G49" s="20"/>
      <c r="H49" s="20"/>
      <c r="I49" s="20"/>
      <c r="J49" s="20"/>
      <c r="K49" s="20"/>
      <c r="L49" s="20"/>
      <c r="M49" s="20"/>
      <c r="N49" s="20"/>
      <c r="O49" s="21"/>
      <c r="P49" s="21"/>
      <c r="Q49" s="21"/>
      <c r="R49" s="21"/>
      <c r="S49" s="21"/>
      <c r="T49" s="21"/>
      <c r="U49" s="21"/>
      <c r="V49" s="21"/>
      <c r="W49" s="21"/>
      <c r="X49" s="21"/>
      <c r="Y49" s="21"/>
      <c r="Z49" s="21"/>
      <c r="AA49" s="21"/>
    </row>
    <row r="50" spans="2:27" ht="10.050000000000001" customHeight="1" x14ac:dyDescent="0.25">
      <c r="B50" s="62"/>
      <c r="C50" s="74"/>
      <c r="D50" s="67"/>
      <c r="E50" s="67"/>
      <c r="F50" s="67"/>
      <c r="G50" s="67"/>
      <c r="H50" s="67"/>
      <c r="I50" s="67"/>
      <c r="J50" s="67"/>
      <c r="K50" s="67"/>
      <c r="L50" s="67"/>
      <c r="M50" s="67"/>
      <c r="N50" s="67"/>
      <c r="O50" s="62"/>
      <c r="P50" s="62"/>
      <c r="Q50" s="62"/>
      <c r="R50" s="62"/>
      <c r="S50" s="62"/>
      <c r="T50" s="62"/>
      <c r="U50" s="62"/>
      <c r="V50" s="62"/>
      <c r="W50" s="62"/>
      <c r="X50" s="62"/>
      <c r="Y50" s="62"/>
      <c r="Z50" s="62"/>
      <c r="AA50" s="62"/>
    </row>
    <row r="51" spans="2:27" ht="15.6" x14ac:dyDescent="0.25">
      <c r="B51" s="62"/>
      <c r="C51" s="81" t="s">
        <v>425</v>
      </c>
      <c r="D51" s="67"/>
      <c r="E51" s="67"/>
      <c r="F51" s="67"/>
      <c r="G51" s="67"/>
      <c r="H51" s="67"/>
      <c r="I51" s="67"/>
      <c r="J51" s="67"/>
      <c r="K51" s="67"/>
      <c r="L51" s="67"/>
      <c r="M51" s="67"/>
      <c r="N51" s="67"/>
      <c r="O51" s="62"/>
      <c r="P51" s="62"/>
      <c r="Q51" s="62"/>
      <c r="R51" s="62"/>
      <c r="S51" s="62"/>
      <c r="T51" s="62"/>
      <c r="U51" s="62"/>
      <c r="V51" s="62"/>
      <c r="W51" s="62"/>
      <c r="X51" s="62"/>
      <c r="Y51" s="62"/>
      <c r="Z51" s="62"/>
      <c r="AA51" s="62"/>
    </row>
    <row r="52" spans="2:27" s="64" customFormat="1" ht="20.100000000000001" customHeight="1" x14ac:dyDescent="0.25">
      <c r="B52" s="21"/>
      <c r="C52" s="143" t="s">
        <v>401</v>
      </c>
      <c r="D52" s="20"/>
      <c r="E52" s="20"/>
      <c r="F52" s="20"/>
      <c r="G52" s="20"/>
      <c r="H52" s="20"/>
      <c r="I52" s="20"/>
      <c r="J52" s="20"/>
      <c r="K52" s="20"/>
      <c r="L52" s="20"/>
      <c r="M52" s="20"/>
      <c r="N52" s="20"/>
      <c r="O52" s="21"/>
      <c r="P52" s="21"/>
      <c r="Q52" s="21"/>
      <c r="R52" s="21"/>
      <c r="S52" s="21"/>
      <c r="T52" s="21"/>
      <c r="U52" s="21"/>
      <c r="V52" s="21"/>
      <c r="W52" s="21"/>
      <c r="X52" s="21"/>
      <c r="Y52" s="21"/>
      <c r="Z52" s="21"/>
      <c r="AA52" s="21"/>
    </row>
    <row r="53" spans="2:27" ht="10.050000000000001" customHeight="1" x14ac:dyDescent="0.25">
      <c r="B53" s="62"/>
      <c r="C53" s="74"/>
      <c r="D53" s="67"/>
      <c r="E53" s="67"/>
      <c r="F53" s="67"/>
      <c r="G53" s="67"/>
      <c r="H53" s="67"/>
      <c r="I53" s="67"/>
      <c r="J53" s="67"/>
      <c r="K53" s="67"/>
      <c r="L53" s="67"/>
      <c r="M53" s="67"/>
      <c r="N53" s="67"/>
      <c r="O53" s="62"/>
      <c r="P53" s="62"/>
      <c r="Q53" s="62"/>
      <c r="R53" s="62"/>
      <c r="S53" s="62"/>
      <c r="T53" s="62"/>
      <c r="U53" s="62"/>
      <c r="V53" s="62"/>
      <c r="W53" s="62"/>
      <c r="X53" s="62"/>
      <c r="Y53" s="62"/>
      <c r="Z53" s="62"/>
      <c r="AA53" s="62"/>
    </row>
    <row r="54" spans="2:27" ht="15.6" x14ac:dyDescent="0.25">
      <c r="B54" s="62"/>
      <c r="C54" s="81" t="s">
        <v>426</v>
      </c>
      <c r="D54" s="67"/>
      <c r="E54" s="67"/>
      <c r="F54" s="67"/>
      <c r="G54" s="67"/>
      <c r="H54" s="67"/>
      <c r="I54" s="67"/>
      <c r="J54" s="67"/>
      <c r="K54" s="67"/>
      <c r="L54" s="67"/>
      <c r="M54" s="67"/>
      <c r="N54" s="67"/>
      <c r="O54" s="62"/>
      <c r="P54" s="62"/>
      <c r="Q54" s="62"/>
      <c r="R54" s="62"/>
      <c r="S54" s="62"/>
      <c r="T54" s="62"/>
      <c r="U54" s="62"/>
      <c r="V54" s="62"/>
      <c r="W54" s="62"/>
      <c r="X54" s="62"/>
      <c r="Y54" s="62"/>
      <c r="Z54" s="62"/>
      <c r="AA54" s="62"/>
    </row>
    <row r="55" spans="2:27" s="64" customFormat="1" ht="20.100000000000001" customHeight="1" x14ac:dyDescent="0.25">
      <c r="B55" s="21"/>
      <c r="C55" s="363" t="s">
        <v>402</v>
      </c>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21"/>
    </row>
    <row r="56" spans="2:27" ht="10.050000000000001" customHeight="1" x14ac:dyDescent="0.25">
      <c r="B56" s="62"/>
      <c r="C56" s="62"/>
      <c r="D56" s="67"/>
      <c r="E56" s="67"/>
      <c r="F56" s="67"/>
      <c r="G56" s="67"/>
      <c r="H56" s="67"/>
      <c r="I56" s="67"/>
      <c r="J56" s="67"/>
      <c r="K56" s="67"/>
      <c r="L56" s="67"/>
      <c r="M56" s="67"/>
      <c r="N56" s="67"/>
      <c r="O56" s="62"/>
      <c r="P56" s="62"/>
      <c r="Q56" s="62"/>
      <c r="R56" s="62"/>
      <c r="S56" s="62"/>
      <c r="T56" s="62"/>
      <c r="U56" s="62"/>
      <c r="V56" s="62"/>
      <c r="W56" s="62"/>
      <c r="X56" s="62"/>
      <c r="Y56" s="62"/>
      <c r="Z56" s="62"/>
      <c r="AA56" s="62"/>
    </row>
    <row r="57" spans="2:27" ht="15.6" x14ac:dyDescent="0.25">
      <c r="B57" s="62"/>
      <c r="C57" s="81" t="s">
        <v>427</v>
      </c>
      <c r="D57" s="67"/>
      <c r="E57" s="67"/>
      <c r="F57" s="67"/>
      <c r="G57" s="67"/>
      <c r="H57" s="67"/>
      <c r="I57" s="67"/>
      <c r="J57" s="67"/>
      <c r="K57" s="67"/>
      <c r="L57" s="67"/>
      <c r="M57" s="67"/>
      <c r="N57" s="67"/>
      <c r="O57" s="62"/>
      <c r="P57" s="62"/>
      <c r="Q57" s="62"/>
      <c r="R57" s="62"/>
      <c r="S57" s="62"/>
      <c r="T57" s="62"/>
      <c r="U57" s="62"/>
      <c r="V57" s="62"/>
      <c r="W57" s="62"/>
      <c r="X57" s="62"/>
      <c r="Y57" s="62"/>
      <c r="Z57" s="62"/>
      <c r="AA57" s="62"/>
    </row>
    <row r="58" spans="2:27" s="64" customFormat="1" ht="20.100000000000001" customHeight="1" x14ac:dyDescent="0.25">
      <c r="B58" s="21"/>
      <c r="C58" s="363" t="s">
        <v>416</v>
      </c>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21"/>
    </row>
    <row r="59" spans="2:27" ht="10.050000000000001" customHeight="1" x14ac:dyDescent="0.25">
      <c r="B59" s="62"/>
      <c r="C59" s="62"/>
      <c r="D59" s="67"/>
      <c r="E59" s="67"/>
      <c r="F59" s="67"/>
      <c r="G59" s="67"/>
      <c r="H59" s="67"/>
      <c r="I59" s="67"/>
      <c r="J59" s="67"/>
      <c r="K59" s="67"/>
      <c r="L59" s="67"/>
      <c r="M59" s="67"/>
      <c r="N59" s="67"/>
      <c r="O59" s="62"/>
      <c r="P59" s="62"/>
      <c r="Q59" s="62"/>
      <c r="R59" s="62"/>
      <c r="S59" s="62"/>
      <c r="T59" s="62"/>
      <c r="U59" s="62"/>
      <c r="V59" s="62"/>
      <c r="W59" s="62"/>
      <c r="X59" s="62"/>
      <c r="Y59" s="62"/>
      <c r="Z59" s="62"/>
      <c r="AA59" s="62"/>
    </row>
    <row r="60" spans="2:27" ht="17.399999999999999" customHeight="1" x14ac:dyDescent="0.25">
      <c r="B60" s="62"/>
      <c r="C60" s="81" t="s">
        <v>428</v>
      </c>
      <c r="D60" s="67"/>
      <c r="E60" s="67"/>
      <c r="F60" s="67"/>
      <c r="G60" s="67"/>
      <c r="H60" s="67"/>
      <c r="I60" s="67"/>
      <c r="J60" s="67"/>
      <c r="K60" s="67"/>
      <c r="L60" s="67"/>
      <c r="M60" s="67"/>
      <c r="N60" s="67"/>
      <c r="O60" s="62"/>
      <c r="P60" s="62"/>
      <c r="Q60" s="62"/>
      <c r="R60" s="62"/>
      <c r="S60" s="62"/>
      <c r="T60" s="62"/>
      <c r="U60" s="62"/>
      <c r="V60" s="62"/>
      <c r="W60" s="62"/>
      <c r="X60" s="62"/>
      <c r="Y60" s="62"/>
      <c r="Z60" s="62"/>
      <c r="AA60" s="62"/>
    </row>
    <row r="61" spans="2:27" s="64" customFormat="1" ht="33" customHeight="1" x14ac:dyDescent="0.25">
      <c r="B61" s="21"/>
      <c r="C61" s="363" t="s">
        <v>403</v>
      </c>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21"/>
    </row>
    <row r="62" spans="2:27" ht="10.050000000000001" customHeight="1" x14ac:dyDescent="0.25">
      <c r="B62" s="62"/>
      <c r="C62" s="62"/>
      <c r="D62" s="67"/>
      <c r="E62" s="67"/>
      <c r="F62" s="67"/>
      <c r="G62" s="67"/>
      <c r="H62" s="67"/>
      <c r="I62" s="67"/>
      <c r="J62" s="67"/>
      <c r="K62" s="67"/>
      <c r="L62" s="67"/>
      <c r="M62" s="67"/>
      <c r="N62" s="67"/>
      <c r="O62" s="62"/>
      <c r="P62" s="62"/>
      <c r="Q62" s="62"/>
      <c r="R62" s="62"/>
      <c r="S62" s="62"/>
      <c r="T62" s="62"/>
      <c r="U62" s="62"/>
      <c r="V62" s="62"/>
      <c r="W62" s="62"/>
      <c r="X62" s="62"/>
      <c r="Y62" s="62"/>
      <c r="Z62" s="62"/>
      <c r="AA62" s="62"/>
    </row>
    <row r="63" spans="2:27" ht="15.6" x14ac:dyDescent="0.25">
      <c r="B63" s="62"/>
      <c r="C63" s="81" t="s">
        <v>429</v>
      </c>
      <c r="D63" s="67"/>
      <c r="E63" s="67"/>
      <c r="F63" s="67"/>
      <c r="G63" s="67"/>
      <c r="H63" s="67"/>
      <c r="I63" s="67"/>
      <c r="J63" s="67"/>
      <c r="K63" s="67"/>
      <c r="L63" s="67"/>
      <c r="M63" s="67"/>
      <c r="N63" s="67"/>
      <c r="O63" s="62"/>
      <c r="P63" s="62"/>
      <c r="Q63" s="62"/>
      <c r="R63" s="62"/>
      <c r="S63" s="62"/>
      <c r="T63" s="62"/>
      <c r="U63" s="62"/>
      <c r="V63" s="62"/>
      <c r="W63" s="62"/>
      <c r="X63" s="62"/>
      <c r="Y63" s="62"/>
      <c r="Z63" s="62"/>
      <c r="AA63" s="62"/>
    </row>
    <row r="64" spans="2:27" s="64" customFormat="1" ht="20.100000000000001" customHeight="1" x14ac:dyDescent="0.25">
      <c r="B64" s="21"/>
      <c r="C64" s="363" t="s">
        <v>404</v>
      </c>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21"/>
    </row>
    <row r="65" spans="2:27" ht="10.050000000000001" customHeight="1" x14ac:dyDescent="0.25">
      <c r="B65" s="62"/>
      <c r="C65" s="62"/>
      <c r="D65" s="67"/>
      <c r="E65" s="67"/>
      <c r="F65" s="67"/>
      <c r="G65" s="67"/>
      <c r="H65" s="67"/>
      <c r="I65" s="67"/>
      <c r="J65" s="67"/>
      <c r="K65" s="67"/>
      <c r="L65" s="67"/>
      <c r="M65" s="67"/>
      <c r="N65" s="67"/>
      <c r="O65" s="62"/>
      <c r="P65" s="62"/>
      <c r="Q65" s="62"/>
      <c r="R65" s="62"/>
      <c r="S65" s="62"/>
      <c r="T65" s="62"/>
      <c r="U65" s="62"/>
      <c r="V65" s="62"/>
      <c r="W65" s="62"/>
      <c r="X65" s="62"/>
      <c r="Y65" s="62"/>
      <c r="Z65" s="62"/>
      <c r="AA65" s="62"/>
    </row>
    <row r="66" spans="2:27" ht="15.6" x14ac:dyDescent="0.25">
      <c r="B66" s="62"/>
      <c r="C66" s="81" t="s">
        <v>430</v>
      </c>
      <c r="D66" s="67"/>
      <c r="E66" s="67"/>
      <c r="F66" s="67"/>
      <c r="G66" s="67"/>
      <c r="H66" s="67"/>
      <c r="I66" s="67"/>
      <c r="J66" s="67"/>
      <c r="K66" s="67"/>
      <c r="L66" s="67"/>
      <c r="M66" s="67"/>
      <c r="N66" s="67"/>
      <c r="O66" s="62"/>
      <c r="P66" s="62"/>
      <c r="Q66" s="62"/>
      <c r="R66" s="62"/>
      <c r="S66" s="62"/>
      <c r="T66" s="62"/>
      <c r="U66" s="62"/>
      <c r="V66" s="62"/>
      <c r="W66" s="62"/>
      <c r="X66" s="62"/>
      <c r="Y66" s="62"/>
      <c r="Z66" s="62"/>
      <c r="AA66" s="62"/>
    </row>
    <row r="67" spans="2:27" s="64" customFormat="1" ht="36" customHeight="1" x14ac:dyDescent="0.25">
      <c r="B67" s="21"/>
      <c r="C67" s="363" t="s">
        <v>405</v>
      </c>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21"/>
    </row>
    <row r="68" spans="2:27" ht="10.050000000000001" customHeight="1" x14ac:dyDescent="0.25">
      <c r="B68" s="62"/>
      <c r="C68" s="62"/>
      <c r="D68" s="67"/>
      <c r="E68" s="67"/>
      <c r="F68" s="67"/>
      <c r="G68" s="67"/>
      <c r="H68" s="67"/>
      <c r="I68" s="67"/>
      <c r="J68" s="67"/>
      <c r="K68" s="67"/>
      <c r="L68" s="67"/>
      <c r="M68" s="67"/>
      <c r="N68" s="67"/>
      <c r="O68" s="62"/>
      <c r="P68" s="62"/>
      <c r="Q68" s="62"/>
      <c r="R68" s="62"/>
      <c r="S68" s="62"/>
      <c r="T68" s="62"/>
      <c r="U68" s="62"/>
      <c r="V68" s="62"/>
      <c r="W68" s="62"/>
      <c r="X68" s="62"/>
      <c r="Y68" s="62"/>
      <c r="Z68" s="62"/>
      <c r="AA68" s="62"/>
    </row>
    <row r="69" spans="2:27" ht="15.6" x14ac:dyDescent="0.25">
      <c r="B69" s="62"/>
      <c r="C69" s="81" t="s">
        <v>431</v>
      </c>
      <c r="D69" s="67"/>
      <c r="E69" s="67"/>
      <c r="F69" s="67"/>
      <c r="G69" s="67"/>
      <c r="H69" s="67"/>
      <c r="I69" s="67"/>
      <c r="J69" s="67"/>
      <c r="K69" s="67"/>
      <c r="L69" s="67"/>
      <c r="M69" s="67"/>
      <c r="N69" s="67"/>
      <c r="O69" s="62"/>
      <c r="P69" s="62"/>
      <c r="Q69" s="62"/>
      <c r="R69" s="62"/>
      <c r="S69" s="62"/>
      <c r="T69" s="62"/>
      <c r="U69" s="62"/>
      <c r="V69" s="62"/>
      <c r="W69" s="62"/>
      <c r="X69" s="62"/>
      <c r="Y69" s="62"/>
      <c r="Z69" s="62"/>
      <c r="AA69" s="62"/>
    </row>
    <row r="70" spans="2:27" s="64" customFormat="1" ht="36" customHeight="1" x14ac:dyDescent="0.25">
      <c r="B70" s="21"/>
      <c r="C70" s="363" t="s">
        <v>406</v>
      </c>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21"/>
    </row>
    <row r="71" spans="2:27" ht="10.050000000000001" customHeight="1" x14ac:dyDescent="0.25">
      <c r="B71" s="62"/>
      <c r="C71" s="62"/>
      <c r="D71" s="67"/>
      <c r="E71" s="67"/>
      <c r="F71" s="67"/>
      <c r="G71" s="67"/>
      <c r="H71" s="67"/>
      <c r="I71" s="67"/>
      <c r="J71" s="67"/>
      <c r="K71" s="67"/>
      <c r="L71" s="67"/>
      <c r="M71" s="67"/>
      <c r="N71" s="67"/>
      <c r="O71" s="62"/>
      <c r="P71" s="62"/>
      <c r="Q71" s="62"/>
      <c r="R71" s="62"/>
      <c r="S71" s="62"/>
      <c r="T71" s="62"/>
      <c r="U71" s="62"/>
      <c r="V71" s="62"/>
      <c r="W71" s="62"/>
      <c r="X71" s="62"/>
      <c r="Y71" s="62"/>
      <c r="Z71" s="62"/>
      <c r="AA71" s="62"/>
    </row>
    <row r="72" spans="2:27" ht="15.6" x14ac:dyDescent="0.25">
      <c r="B72" s="62"/>
      <c r="C72" s="81" t="s">
        <v>432</v>
      </c>
      <c r="D72" s="67"/>
      <c r="E72" s="67"/>
      <c r="F72" s="67"/>
      <c r="G72" s="67"/>
      <c r="H72" s="67"/>
      <c r="I72" s="67"/>
      <c r="J72" s="67"/>
      <c r="K72" s="67"/>
      <c r="L72" s="67"/>
      <c r="M72" s="67"/>
      <c r="N72" s="67"/>
      <c r="O72" s="62"/>
      <c r="P72" s="62"/>
      <c r="Q72" s="62"/>
      <c r="R72" s="62"/>
      <c r="S72" s="62"/>
      <c r="T72" s="62"/>
      <c r="U72" s="62"/>
      <c r="V72" s="62"/>
      <c r="W72" s="62"/>
      <c r="X72" s="62"/>
      <c r="Y72" s="62"/>
      <c r="Z72" s="62"/>
      <c r="AA72" s="62"/>
    </row>
    <row r="73" spans="2:27" s="64" customFormat="1" ht="39" customHeight="1" x14ac:dyDescent="0.25">
      <c r="B73" s="21"/>
      <c r="C73" s="363" t="s">
        <v>407</v>
      </c>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21"/>
    </row>
    <row r="74" spans="2:27" ht="10.050000000000001" customHeight="1" x14ac:dyDescent="0.25">
      <c r="B74" s="62"/>
      <c r="C74" s="62"/>
      <c r="D74" s="67"/>
      <c r="E74" s="67"/>
      <c r="F74" s="67"/>
      <c r="G74" s="67"/>
      <c r="H74" s="67"/>
      <c r="I74" s="67"/>
      <c r="J74" s="67"/>
      <c r="K74" s="67"/>
      <c r="L74" s="67"/>
      <c r="M74" s="67"/>
      <c r="N74" s="67"/>
      <c r="O74" s="62"/>
      <c r="P74" s="62"/>
      <c r="Q74" s="62"/>
      <c r="R74" s="62"/>
      <c r="S74" s="62"/>
      <c r="T74" s="62"/>
      <c r="U74" s="62"/>
      <c r="V74" s="62"/>
      <c r="W74" s="62"/>
      <c r="X74" s="62"/>
      <c r="Y74" s="62"/>
      <c r="Z74" s="62"/>
      <c r="AA74" s="62"/>
    </row>
    <row r="75" spans="2:27" ht="15.6" x14ac:dyDescent="0.25">
      <c r="B75" s="62"/>
      <c r="C75" s="81" t="s">
        <v>433</v>
      </c>
      <c r="D75" s="67"/>
      <c r="E75" s="67"/>
      <c r="F75" s="67"/>
      <c r="G75" s="67"/>
      <c r="H75" s="67"/>
      <c r="I75" s="67"/>
      <c r="J75" s="67"/>
      <c r="K75" s="67"/>
      <c r="L75" s="67"/>
      <c r="M75" s="67"/>
      <c r="N75" s="67"/>
      <c r="O75" s="62"/>
      <c r="P75" s="62"/>
      <c r="Q75" s="62"/>
      <c r="R75" s="62"/>
      <c r="S75" s="62"/>
      <c r="T75" s="62"/>
      <c r="U75" s="62"/>
      <c r="V75" s="62"/>
      <c r="W75" s="62"/>
      <c r="X75" s="62"/>
      <c r="Y75" s="62"/>
      <c r="Z75" s="62"/>
      <c r="AA75" s="62"/>
    </row>
    <row r="76" spans="2:27" s="64" customFormat="1" ht="20.100000000000001" customHeight="1" x14ac:dyDescent="0.25">
      <c r="B76" s="21"/>
      <c r="C76" s="143" t="s">
        <v>408</v>
      </c>
      <c r="D76" s="20"/>
      <c r="E76" s="20"/>
      <c r="F76" s="20"/>
      <c r="G76" s="20"/>
      <c r="H76" s="20"/>
      <c r="I76" s="20"/>
      <c r="J76" s="20"/>
      <c r="K76" s="20"/>
      <c r="L76" s="20"/>
      <c r="M76" s="20"/>
      <c r="N76" s="20"/>
      <c r="O76" s="21"/>
      <c r="P76" s="21"/>
      <c r="Q76" s="21"/>
      <c r="R76" s="21"/>
      <c r="S76" s="21"/>
      <c r="T76" s="21"/>
      <c r="U76" s="21"/>
      <c r="V76" s="21"/>
      <c r="W76" s="21"/>
      <c r="X76" s="21"/>
      <c r="Y76" s="21"/>
      <c r="Z76" s="21"/>
      <c r="AA76" s="21"/>
    </row>
    <row r="77" spans="2:27" ht="10.050000000000001" customHeight="1" x14ac:dyDescent="0.25">
      <c r="B77" s="62"/>
      <c r="C77" s="62"/>
      <c r="D77" s="67"/>
      <c r="E77" s="67"/>
      <c r="F77" s="67"/>
      <c r="G77" s="67"/>
      <c r="H77" s="67"/>
      <c r="I77" s="67"/>
      <c r="J77" s="67"/>
      <c r="K77" s="67"/>
      <c r="L77" s="67"/>
      <c r="M77" s="67"/>
      <c r="N77" s="67"/>
      <c r="O77" s="62"/>
      <c r="P77" s="62"/>
      <c r="Q77" s="62"/>
      <c r="R77" s="62"/>
      <c r="S77" s="62"/>
      <c r="T77" s="62"/>
      <c r="U77" s="62"/>
      <c r="V77" s="62"/>
      <c r="W77" s="62"/>
      <c r="X77" s="62"/>
      <c r="Y77" s="62"/>
      <c r="Z77" s="62"/>
      <c r="AA77" s="62"/>
    </row>
    <row r="78" spans="2:27" ht="15.6" x14ac:dyDescent="0.25">
      <c r="B78" s="62"/>
      <c r="C78" s="81" t="s">
        <v>434</v>
      </c>
      <c r="D78" s="67"/>
      <c r="E78" s="67"/>
      <c r="F78" s="67"/>
      <c r="G78" s="67"/>
      <c r="H78" s="67"/>
      <c r="I78" s="67"/>
      <c r="J78" s="67"/>
      <c r="K78" s="67"/>
      <c r="L78" s="67"/>
      <c r="M78" s="67"/>
      <c r="N78" s="67"/>
      <c r="O78" s="62"/>
      <c r="P78" s="62"/>
      <c r="Q78" s="62"/>
      <c r="R78" s="62"/>
      <c r="S78" s="62"/>
      <c r="T78" s="62"/>
      <c r="U78" s="62"/>
      <c r="V78" s="62"/>
      <c r="W78" s="62"/>
      <c r="X78" s="62"/>
      <c r="Y78" s="62"/>
      <c r="Z78" s="62"/>
      <c r="AA78" s="62"/>
    </row>
    <row r="79" spans="2:27" s="64" customFormat="1" ht="20.100000000000001" customHeight="1" x14ac:dyDescent="0.25">
      <c r="B79" s="21"/>
      <c r="C79" s="143" t="s">
        <v>409</v>
      </c>
      <c r="D79" s="20"/>
      <c r="E79" s="20"/>
      <c r="F79" s="20"/>
      <c r="G79" s="20"/>
      <c r="H79" s="20"/>
      <c r="I79" s="20"/>
      <c r="J79" s="20"/>
      <c r="K79" s="20"/>
      <c r="L79" s="20"/>
      <c r="M79" s="20"/>
      <c r="N79" s="20"/>
      <c r="O79" s="21"/>
      <c r="P79" s="21"/>
      <c r="Q79" s="21"/>
      <c r="R79" s="21"/>
      <c r="S79" s="21"/>
      <c r="T79" s="21"/>
      <c r="U79" s="21"/>
      <c r="V79" s="21"/>
      <c r="W79" s="21"/>
      <c r="X79" s="21"/>
      <c r="Y79" s="21"/>
      <c r="Z79" s="21"/>
      <c r="AA79" s="21"/>
    </row>
    <row r="80" spans="2:27" ht="10.050000000000001" customHeight="1" x14ac:dyDescent="0.25">
      <c r="B80" s="62"/>
      <c r="C80" s="62"/>
      <c r="D80" s="67"/>
      <c r="E80" s="67"/>
      <c r="F80" s="67"/>
      <c r="G80" s="67"/>
      <c r="H80" s="67"/>
      <c r="I80" s="67"/>
      <c r="J80" s="67"/>
      <c r="K80" s="67"/>
      <c r="L80" s="67"/>
      <c r="M80" s="67"/>
      <c r="N80" s="67"/>
      <c r="O80" s="62"/>
      <c r="P80" s="62"/>
      <c r="Q80" s="62"/>
      <c r="R80" s="62"/>
      <c r="S80" s="62"/>
      <c r="T80" s="62"/>
      <c r="U80" s="62"/>
      <c r="V80" s="62"/>
      <c r="W80" s="62"/>
      <c r="X80" s="62"/>
      <c r="Y80" s="62"/>
      <c r="Z80" s="62"/>
      <c r="AA80" s="62"/>
    </row>
    <row r="81" spans="2:27" ht="18" customHeight="1" x14ac:dyDescent="0.25">
      <c r="B81" s="62"/>
      <c r="C81" s="81" t="s">
        <v>435</v>
      </c>
      <c r="D81" s="67"/>
      <c r="E81" s="67"/>
      <c r="F81" s="67"/>
      <c r="G81" s="67"/>
      <c r="H81" s="67"/>
      <c r="I81" s="67"/>
      <c r="J81" s="67"/>
      <c r="K81" s="67"/>
      <c r="L81" s="67"/>
      <c r="M81" s="67"/>
      <c r="N81" s="67"/>
      <c r="O81" s="62"/>
      <c r="P81" s="62"/>
      <c r="Q81" s="62"/>
      <c r="R81" s="62"/>
      <c r="S81" s="62"/>
      <c r="T81" s="62"/>
      <c r="U81" s="62"/>
      <c r="V81" s="62"/>
      <c r="W81" s="62"/>
      <c r="X81" s="62"/>
      <c r="Y81" s="62"/>
      <c r="Z81" s="62"/>
      <c r="AA81" s="62"/>
    </row>
    <row r="82" spans="2:27" s="64" customFormat="1" ht="19.95" customHeight="1" x14ac:dyDescent="0.25">
      <c r="B82" s="21"/>
      <c r="C82" s="364" t="s">
        <v>388</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21"/>
    </row>
    <row r="83" spans="2:27" ht="10.050000000000001" customHeight="1" x14ac:dyDescent="0.25">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sheetData>
  <sheetProtection algorithmName="SHA-512" hashValue="AYDckiOW1xlcpQUL9AClcm8sFzs9wB19viPkkoV/gB9odrrQLzg9gjT7fyxnDlp2qXsp5aT6MxR10v615kMrrw==" saltValue="dzUxjLLW6Bm4awCjGEzZtA==" spinCount="100000" sheet="1" selectLockedCells="1" selectUnlockedCells="1"/>
  <mergeCells count="17">
    <mergeCell ref="C67:Z67"/>
    <mergeCell ref="C70:Z70"/>
    <mergeCell ref="C82:Z82"/>
    <mergeCell ref="C43:Z43"/>
    <mergeCell ref="C13:Y13"/>
    <mergeCell ref="C16:Y16"/>
    <mergeCell ref="C19:Y19"/>
    <mergeCell ref="C22:Z22"/>
    <mergeCell ref="C25:Z25"/>
    <mergeCell ref="C28:Z28"/>
    <mergeCell ref="C37:Z37"/>
    <mergeCell ref="C40:Z40"/>
    <mergeCell ref="C73:Z73"/>
    <mergeCell ref="C55:Z55"/>
    <mergeCell ref="C58:Z58"/>
    <mergeCell ref="C61:Z61"/>
    <mergeCell ref="C64:Z64"/>
  </mergeCells>
  <pageMargins left="0.25" right="0.25" top="0.5" bottom="0.5" header="0.3" footer="0.3"/>
  <pageSetup paperSize="258" scale="56" fitToHeight="0" orientation="landscape" r:id="rId1"/>
  <rowBreaks count="1" manualBreakCount="1">
    <brk id="38" min="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FD36-3AAA-4E8D-8859-ADB0C2F81085}">
  <sheetPr>
    <pageSetUpPr fitToPage="1"/>
  </sheetPr>
  <dimension ref="B1:O30"/>
  <sheetViews>
    <sheetView view="pageBreakPreview" topLeftCell="A3" zoomScale="70" zoomScaleNormal="70" zoomScaleSheetLayoutView="70" workbookViewId="0">
      <selection activeCell="E21" sqref="E21:G21"/>
    </sheetView>
  </sheetViews>
  <sheetFormatPr defaultRowHeight="14.4" x14ac:dyDescent="0.3"/>
  <cols>
    <col min="1" max="1" width="2.5546875" customWidth="1"/>
    <col min="2" max="2" width="2.77734375" customWidth="1"/>
    <col min="3" max="3" width="55.77734375" customWidth="1"/>
    <col min="4" max="4" width="8.88671875" style="1" customWidth="1"/>
    <col min="5" max="13" width="15.77734375" style="1" customWidth="1"/>
    <col min="14" max="14" width="2.77734375" customWidth="1"/>
  </cols>
  <sheetData>
    <row r="1" spans="2:15" x14ac:dyDescent="0.3">
      <c r="O1" s="5"/>
    </row>
    <row r="2" spans="2:15" ht="15" customHeight="1" thickBot="1" x14ac:dyDescent="0.35">
      <c r="B2" s="5"/>
      <c r="C2" s="5"/>
      <c r="D2" s="4"/>
      <c r="E2" s="4"/>
      <c r="F2" s="4"/>
      <c r="G2" s="4"/>
      <c r="H2" s="4"/>
      <c r="I2" s="4"/>
      <c r="J2" s="4"/>
      <c r="K2" s="4"/>
      <c r="L2" s="4"/>
      <c r="M2" s="4"/>
      <c r="N2" s="5"/>
      <c r="O2" s="5"/>
    </row>
    <row r="3" spans="2:15" ht="15" thickTop="1" x14ac:dyDescent="0.3">
      <c r="B3" s="5"/>
      <c r="C3" s="405" t="s">
        <v>452</v>
      </c>
      <c r="D3" s="406"/>
      <c r="E3" s="4"/>
      <c r="F3" s="4"/>
      <c r="G3" s="4"/>
      <c r="H3" s="4"/>
      <c r="I3" s="4"/>
      <c r="J3" s="4"/>
      <c r="K3" s="4"/>
      <c r="L3" s="4"/>
      <c r="M3" s="4"/>
      <c r="N3" s="5"/>
      <c r="O3" s="5"/>
    </row>
    <row r="4" spans="2:15" x14ac:dyDescent="0.3">
      <c r="B4" s="5"/>
      <c r="C4" s="407"/>
      <c r="D4" s="408"/>
      <c r="E4" s="4"/>
      <c r="F4" s="4"/>
      <c r="G4" s="5"/>
      <c r="H4" s="411"/>
      <c r="I4" s="411"/>
      <c r="J4" s="411"/>
      <c r="K4" s="4"/>
      <c r="L4" s="4"/>
      <c r="M4" s="4"/>
      <c r="N4" s="5"/>
      <c r="O4" s="5"/>
    </row>
    <row r="5" spans="2:15" ht="15" thickBot="1" x14ac:dyDescent="0.35">
      <c r="B5" s="5"/>
      <c r="C5" s="409"/>
      <c r="D5" s="410"/>
      <c r="E5" s="4"/>
      <c r="F5" s="4"/>
      <c r="G5" s="5"/>
      <c r="H5" s="411"/>
      <c r="I5" s="411"/>
      <c r="J5" s="411"/>
      <c r="K5" s="4"/>
      <c r="L5" s="4"/>
      <c r="M5" s="4"/>
      <c r="N5" s="5"/>
      <c r="O5" s="5"/>
    </row>
    <row r="6" spans="2:15" ht="15.6" thickTop="1" thickBot="1" x14ac:dyDescent="0.35">
      <c r="B6" s="5"/>
      <c r="C6" s="5"/>
      <c r="D6" s="4"/>
      <c r="E6" s="4"/>
      <c r="F6" s="4"/>
      <c r="G6" s="4"/>
      <c r="H6" s="4"/>
      <c r="I6" s="4"/>
      <c r="J6" s="4"/>
      <c r="K6" s="4"/>
      <c r="L6" s="4"/>
      <c r="M6" s="4"/>
      <c r="N6" s="5"/>
      <c r="O6" s="5"/>
    </row>
    <row r="7" spans="2:15" ht="15" thickTop="1" x14ac:dyDescent="0.3">
      <c r="B7" s="5"/>
      <c r="C7" s="412" t="s">
        <v>153</v>
      </c>
      <c r="D7" s="413"/>
      <c r="E7" s="416"/>
      <c r="F7" s="417"/>
      <c r="G7" s="417"/>
      <c r="H7" s="417"/>
      <c r="I7" s="417"/>
      <c r="J7" s="418"/>
      <c r="K7" s="4"/>
      <c r="L7" s="4"/>
      <c r="M7" s="4"/>
      <c r="N7" s="5"/>
      <c r="O7" s="5"/>
    </row>
    <row r="8" spans="2:15" ht="15" thickBot="1" x14ac:dyDescent="0.35">
      <c r="B8" s="5"/>
      <c r="C8" s="414"/>
      <c r="D8" s="415"/>
      <c r="E8" s="419"/>
      <c r="F8" s="420"/>
      <c r="G8" s="420"/>
      <c r="H8" s="420"/>
      <c r="I8" s="420"/>
      <c r="J8" s="421"/>
      <c r="K8" s="4"/>
      <c r="L8" s="4"/>
      <c r="M8" s="4"/>
      <c r="N8" s="5"/>
      <c r="O8" s="5"/>
    </row>
    <row r="9" spans="2:15" ht="16.8" thickTop="1" thickBot="1" x14ac:dyDescent="0.35">
      <c r="B9" s="5"/>
      <c r="C9" s="422" t="s">
        <v>104</v>
      </c>
      <c r="D9" s="423"/>
      <c r="E9" s="392" t="s">
        <v>374</v>
      </c>
      <c r="F9" s="393"/>
      <c r="G9" s="393"/>
      <c r="H9" s="393"/>
      <c r="I9" s="393"/>
      <c r="J9" s="394"/>
      <c r="K9" s="4"/>
      <c r="L9" s="4"/>
      <c r="M9" s="4"/>
      <c r="N9" s="5"/>
      <c r="O9" s="5"/>
    </row>
    <row r="10" spans="2:15" ht="16.5" customHeight="1" thickTop="1" thickBot="1" x14ac:dyDescent="0.35">
      <c r="B10" s="5"/>
      <c r="C10" s="399" t="s">
        <v>49</v>
      </c>
      <c r="D10" s="403"/>
      <c r="E10" s="392" t="s">
        <v>105</v>
      </c>
      <c r="F10" s="393"/>
      <c r="G10" s="393"/>
      <c r="H10" s="393"/>
      <c r="I10" s="393"/>
      <c r="J10" s="394"/>
      <c r="K10" s="4"/>
      <c r="L10" s="4"/>
      <c r="M10" s="4"/>
      <c r="N10" s="5"/>
      <c r="O10" s="5"/>
    </row>
    <row r="11" spans="2:15" ht="17.25" customHeight="1" thickTop="1" thickBot="1" x14ac:dyDescent="0.35">
      <c r="B11" s="5"/>
      <c r="C11" s="404" t="s">
        <v>106</v>
      </c>
      <c r="D11" s="396"/>
      <c r="E11" s="392"/>
      <c r="F11" s="393"/>
      <c r="G11" s="393"/>
      <c r="H11" s="393"/>
      <c r="I11" s="393"/>
      <c r="J11" s="394"/>
      <c r="K11" s="4"/>
      <c r="L11" s="4"/>
      <c r="M11" s="4"/>
      <c r="N11" s="5"/>
      <c r="O11" s="5"/>
    </row>
    <row r="12" spans="2:15" ht="16.8" thickTop="1" thickBot="1" x14ac:dyDescent="0.35">
      <c r="B12" s="5"/>
      <c r="C12" s="399" t="s">
        <v>32</v>
      </c>
      <c r="D12" s="403"/>
      <c r="E12" s="392" t="s">
        <v>107</v>
      </c>
      <c r="F12" s="393"/>
      <c r="G12" s="393"/>
      <c r="H12" s="393"/>
      <c r="I12" s="393"/>
      <c r="J12" s="394"/>
      <c r="K12" s="4"/>
      <c r="L12" s="4"/>
      <c r="M12" s="4"/>
      <c r="N12" s="5"/>
      <c r="O12" s="5"/>
    </row>
    <row r="13" spans="2:15" ht="16.8" thickTop="1" thickBot="1" x14ac:dyDescent="0.35">
      <c r="B13" s="5"/>
      <c r="C13" s="390" t="s">
        <v>108</v>
      </c>
      <c r="D13" s="391"/>
      <c r="E13" s="392" t="s">
        <v>375</v>
      </c>
      <c r="F13" s="393"/>
      <c r="G13" s="393"/>
      <c r="H13" s="393"/>
      <c r="I13" s="393"/>
      <c r="J13" s="394"/>
      <c r="K13" s="4"/>
      <c r="L13" s="4"/>
      <c r="M13" s="4"/>
      <c r="N13" s="5"/>
      <c r="O13" s="5"/>
    </row>
    <row r="14" spans="2:15" ht="16.8" thickTop="1" thickBot="1" x14ac:dyDescent="0.35">
      <c r="B14" s="5"/>
      <c r="C14" s="395" t="s">
        <v>109</v>
      </c>
      <c r="D14" s="396"/>
      <c r="E14" s="392" t="s">
        <v>376</v>
      </c>
      <c r="F14" s="393"/>
      <c r="G14" s="393"/>
      <c r="H14" s="393"/>
      <c r="I14" s="393"/>
      <c r="J14" s="394"/>
      <c r="K14" s="4"/>
      <c r="L14" s="4"/>
      <c r="M14" s="4"/>
      <c r="N14" s="5"/>
      <c r="O14" s="5"/>
    </row>
    <row r="15" spans="2:15" ht="16.8" thickTop="1" thickBot="1" x14ac:dyDescent="0.35">
      <c r="B15" s="5"/>
      <c r="C15" s="399" t="s">
        <v>46</v>
      </c>
      <c r="D15" s="400"/>
      <c r="E15" s="400"/>
      <c r="F15" s="400"/>
      <c r="G15" s="400"/>
      <c r="H15" s="400"/>
      <c r="I15" s="400"/>
      <c r="J15" s="401"/>
      <c r="K15" s="4"/>
      <c r="L15" s="4"/>
      <c r="M15" s="4"/>
      <c r="N15" s="5"/>
      <c r="O15" s="5"/>
    </row>
    <row r="16" spans="2:15" ht="16.8" thickTop="1" thickBot="1" x14ac:dyDescent="0.35">
      <c r="B16" s="5"/>
      <c r="C16" s="390" t="s">
        <v>47</v>
      </c>
      <c r="D16" s="402"/>
      <c r="E16" s="392" t="s">
        <v>410</v>
      </c>
      <c r="F16" s="393"/>
      <c r="G16" s="393"/>
      <c r="H16" s="393"/>
      <c r="I16" s="393"/>
      <c r="J16" s="394"/>
      <c r="K16" s="4"/>
      <c r="L16" s="4"/>
      <c r="M16" s="4"/>
      <c r="N16" s="5"/>
      <c r="O16" s="5"/>
    </row>
    <row r="17" spans="2:15" ht="16.8" thickTop="1" thickBot="1" x14ac:dyDescent="0.35">
      <c r="B17" s="5"/>
      <c r="C17" s="390" t="s">
        <v>45</v>
      </c>
      <c r="D17" s="391"/>
      <c r="E17" s="392" t="s">
        <v>377</v>
      </c>
      <c r="F17" s="393"/>
      <c r="G17" s="393"/>
      <c r="H17" s="393"/>
      <c r="I17" s="393"/>
      <c r="J17" s="394"/>
      <c r="K17" s="4"/>
      <c r="L17" s="4"/>
      <c r="M17" s="4"/>
      <c r="N17" s="5"/>
      <c r="O17" s="5"/>
    </row>
    <row r="18" spans="2:15" ht="16.8" thickTop="1" thickBot="1" x14ac:dyDescent="0.35">
      <c r="B18" s="5"/>
      <c r="C18" s="395" t="s">
        <v>110</v>
      </c>
      <c r="D18" s="396"/>
      <c r="E18" s="397" t="s">
        <v>420</v>
      </c>
      <c r="F18" s="393"/>
      <c r="G18" s="398"/>
      <c r="H18" s="392" t="s">
        <v>378</v>
      </c>
      <c r="I18" s="393"/>
      <c r="J18" s="394"/>
      <c r="K18" s="4"/>
      <c r="L18" s="4"/>
      <c r="M18" s="4"/>
      <c r="N18" s="5"/>
      <c r="O18" s="5"/>
    </row>
    <row r="19" spans="2:15" ht="19.2" thickTop="1" thickBot="1" x14ac:dyDescent="0.45">
      <c r="B19" s="5"/>
      <c r="C19" s="100" t="s">
        <v>478</v>
      </c>
      <c r="D19" s="49">
        <f>'RPS%'!J10</f>
        <v>2.52E-2</v>
      </c>
      <c r="E19" s="369"/>
      <c r="F19" s="370"/>
      <c r="G19" s="370"/>
      <c r="H19" s="370"/>
      <c r="I19" s="370"/>
      <c r="J19" s="371"/>
      <c r="K19" s="4"/>
      <c r="L19" s="4"/>
      <c r="M19" s="4"/>
      <c r="N19" s="5"/>
      <c r="O19" s="5"/>
    </row>
    <row r="20" spans="2:15" ht="15.6" thickTop="1" thickBot="1" x14ac:dyDescent="0.35">
      <c r="B20" s="5"/>
      <c r="C20" s="5"/>
      <c r="D20" s="4"/>
      <c r="E20" s="4"/>
      <c r="F20" s="4"/>
      <c r="G20" s="4"/>
      <c r="H20" s="4"/>
      <c r="I20" s="4"/>
      <c r="J20" s="4"/>
      <c r="K20" s="4"/>
      <c r="L20" s="4"/>
      <c r="M20" s="4"/>
      <c r="N20" s="5"/>
      <c r="O20" s="5"/>
    </row>
    <row r="21" spans="2:15" ht="33" customHeight="1" thickTop="1" thickBot="1" x14ac:dyDescent="0.35">
      <c r="B21" s="5"/>
      <c r="C21" s="387" t="s">
        <v>504</v>
      </c>
      <c r="D21" s="388"/>
      <c r="E21" s="372" t="s">
        <v>168</v>
      </c>
      <c r="F21" s="373"/>
      <c r="G21" s="383"/>
      <c r="H21" s="372" t="s">
        <v>169</v>
      </c>
      <c r="I21" s="373"/>
      <c r="J21" s="383"/>
      <c r="K21" s="372" t="s">
        <v>170</v>
      </c>
      <c r="L21" s="373"/>
      <c r="M21" s="374"/>
      <c r="N21" s="5"/>
      <c r="O21" s="5"/>
    </row>
    <row r="22" spans="2:15" ht="20.100000000000001" customHeight="1" thickTop="1" thickBot="1" x14ac:dyDescent="0.35">
      <c r="B22" s="5"/>
      <c r="C22" s="385" t="s">
        <v>171</v>
      </c>
      <c r="D22" s="386"/>
      <c r="E22" s="375" t="s">
        <v>379</v>
      </c>
      <c r="F22" s="376"/>
      <c r="G22" s="384"/>
      <c r="H22" s="375" t="s">
        <v>382</v>
      </c>
      <c r="I22" s="376"/>
      <c r="J22" s="384"/>
      <c r="K22" s="375" t="s">
        <v>410</v>
      </c>
      <c r="L22" s="376"/>
      <c r="M22" s="377"/>
      <c r="N22" s="5"/>
      <c r="O22" s="5"/>
    </row>
    <row r="23" spans="2:15" ht="20.100000000000001" customHeight="1" thickTop="1" thickBot="1" x14ac:dyDescent="0.35">
      <c r="B23" s="5"/>
      <c r="C23" s="385" t="s">
        <v>172</v>
      </c>
      <c r="D23" s="386"/>
      <c r="E23" s="375" t="s">
        <v>380</v>
      </c>
      <c r="F23" s="376"/>
      <c r="G23" s="384"/>
      <c r="H23" s="375" t="s">
        <v>383</v>
      </c>
      <c r="I23" s="376"/>
      <c r="J23" s="384"/>
      <c r="K23" s="375" t="s">
        <v>377</v>
      </c>
      <c r="L23" s="376"/>
      <c r="M23" s="377"/>
      <c r="N23" s="5"/>
      <c r="O23" s="5"/>
    </row>
    <row r="24" spans="2:15" ht="20.100000000000001" customHeight="1" thickTop="1" thickBot="1" x14ac:dyDescent="0.35">
      <c r="B24" s="5"/>
      <c r="C24" s="385" t="s">
        <v>175</v>
      </c>
      <c r="D24" s="386"/>
      <c r="E24" s="375" t="s">
        <v>381</v>
      </c>
      <c r="F24" s="376"/>
      <c r="G24" s="384"/>
      <c r="H24" s="375" t="s">
        <v>381</v>
      </c>
      <c r="I24" s="376"/>
      <c r="J24" s="384"/>
      <c r="K24" s="375" t="s">
        <v>384</v>
      </c>
      <c r="L24" s="376"/>
      <c r="M24" s="377"/>
      <c r="N24" s="5"/>
      <c r="O24" s="5"/>
    </row>
    <row r="25" spans="2:15" ht="20.100000000000001" customHeight="1" thickTop="1" thickBot="1" x14ac:dyDescent="0.35">
      <c r="B25" s="5"/>
      <c r="C25" s="385" t="s">
        <v>174</v>
      </c>
      <c r="D25" s="386"/>
      <c r="E25" s="375"/>
      <c r="F25" s="376"/>
      <c r="G25" s="384"/>
      <c r="H25" s="375"/>
      <c r="I25" s="376"/>
      <c r="J25" s="384"/>
      <c r="K25" s="375"/>
      <c r="L25" s="376"/>
      <c r="M25" s="377"/>
      <c r="N25" s="5"/>
      <c r="O25" s="5"/>
    </row>
    <row r="26" spans="2:15" ht="20.100000000000001" customHeight="1" thickTop="1" thickBot="1" x14ac:dyDescent="0.35">
      <c r="B26" s="5"/>
      <c r="C26" s="381" t="s">
        <v>173</v>
      </c>
      <c r="D26" s="382"/>
      <c r="E26" s="378" t="s">
        <v>516</v>
      </c>
      <c r="F26" s="379"/>
      <c r="G26" s="389"/>
      <c r="H26" s="378" t="s">
        <v>517</v>
      </c>
      <c r="I26" s="379"/>
      <c r="J26" s="389"/>
      <c r="K26" s="378" t="s">
        <v>518</v>
      </c>
      <c r="L26" s="379"/>
      <c r="M26" s="380"/>
      <c r="N26" s="5"/>
      <c r="O26" s="5"/>
    </row>
    <row r="27" spans="2:15" ht="16.2" thickTop="1" x14ac:dyDescent="0.3">
      <c r="B27" s="5"/>
      <c r="C27" s="21"/>
      <c r="D27" s="4"/>
      <c r="E27" s="4"/>
      <c r="F27" s="4"/>
      <c r="G27" s="4"/>
      <c r="H27" s="4"/>
      <c r="I27" s="4"/>
      <c r="J27" s="4"/>
      <c r="K27" s="4"/>
      <c r="L27" s="4"/>
      <c r="M27" s="4"/>
      <c r="N27" s="5"/>
      <c r="O27" s="5"/>
    </row>
    <row r="28" spans="2:15" x14ac:dyDescent="0.3">
      <c r="O28" s="5"/>
    </row>
    <row r="29" spans="2:15" x14ac:dyDescent="0.3">
      <c r="O29" s="5"/>
    </row>
    <row r="30" spans="2:15" x14ac:dyDescent="0.3">
      <c r="O30" s="5"/>
    </row>
  </sheetData>
  <sheetProtection algorithmName="SHA-512" hashValue="7klNoRhnlnKotkPwUhjNRZnJYJ2kNbyV/58TWZLR8ou6fMKshqPMcnFwgviR7NHJRP/86JghTj0O7n4+vyFRWQ==" saltValue="vDEt+qh/XrMovzKEC/uPnw==" spinCount="100000" sheet="1" objects="1" scenarios="1"/>
  <protectedRanges>
    <protectedRange sqref="E22:G26 H22:I24 H25:J25 H26:I26 K22:M26" name="RPS Submission Form"/>
    <protectedRange sqref="E16:J18 E9:J14" name="Section A"/>
  </protectedRanges>
  <dataConsolidate/>
  <mergeCells count="50">
    <mergeCell ref="C9:D9"/>
    <mergeCell ref="E9:J9"/>
    <mergeCell ref="C3:D5"/>
    <mergeCell ref="H4:J4"/>
    <mergeCell ref="H5:J5"/>
    <mergeCell ref="C7:D8"/>
    <mergeCell ref="E7:J8"/>
    <mergeCell ref="C16:D16"/>
    <mergeCell ref="E16:J16"/>
    <mergeCell ref="C10:D10"/>
    <mergeCell ref="E10:J10"/>
    <mergeCell ref="C11:D11"/>
    <mergeCell ref="E11:J11"/>
    <mergeCell ref="C12:D12"/>
    <mergeCell ref="E12:J12"/>
    <mergeCell ref="C13:D13"/>
    <mergeCell ref="E13:J13"/>
    <mergeCell ref="C14:D14"/>
    <mergeCell ref="E14:J14"/>
    <mergeCell ref="C15:J15"/>
    <mergeCell ref="E26:G26"/>
    <mergeCell ref="H24:J24"/>
    <mergeCell ref="H25:J25"/>
    <mergeCell ref="H26:J26"/>
    <mergeCell ref="C17:D17"/>
    <mergeCell ref="E17:J17"/>
    <mergeCell ref="C18:D18"/>
    <mergeCell ref="E18:G18"/>
    <mergeCell ref="H18:J18"/>
    <mergeCell ref="K25:M25"/>
    <mergeCell ref="K26:M26"/>
    <mergeCell ref="C26:D26"/>
    <mergeCell ref="E21:G21"/>
    <mergeCell ref="E22:G22"/>
    <mergeCell ref="E23:G23"/>
    <mergeCell ref="E24:G24"/>
    <mergeCell ref="E25:G25"/>
    <mergeCell ref="C24:D24"/>
    <mergeCell ref="C25:D25"/>
    <mergeCell ref="C22:D22"/>
    <mergeCell ref="C23:D23"/>
    <mergeCell ref="H21:J21"/>
    <mergeCell ref="H22:J22"/>
    <mergeCell ref="H23:J23"/>
    <mergeCell ref="C21:D21"/>
    <mergeCell ref="E19:J19"/>
    <mergeCell ref="K21:M21"/>
    <mergeCell ref="K22:M22"/>
    <mergeCell ref="K23:M23"/>
    <mergeCell ref="K24:M24"/>
  </mergeCells>
  <hyperlinks>
    <hyperlink ref="E18" r:id="rId1" xr:uid="{E2A87818-48B9-4840-AB11-56A1D76475E8}"/>
  </hyperlinks>
  <printOptions horizontalCentered="1"/>
  <pageMargins left="0.25" right="0.25" top="0.25" bottom="0.25" header="0.3" footer="0.3"/>
  <pageSetup paperSize="258" scale="63" fitToHeight="0" orientation="landscape" r:id="rId2"/>
  <extLst>
    <ext xmlns:x14="http://schemas.microsoft.com/office/spreadsheetml/2009/9/main" uri="{CCE6A557-97BC-4b89-ADB6-D9C93CAAB3DF}">
      <x14:dataValidations xmlns:xm="http://schemas.microsoft.com/office/excel/2006/main" count="2">
        <x14:dataValidation type="list" showInputMessage="1" showErrorMessage="1" error="Please select one!" prompt="Select Grid Location." xr:uid="{9C45BD74-6AC4-4AE6-9A8B-7FB88BBF7D74}">
          <x14:formula1>
            <xm:f>List!$A$14:$A$16</xm:f>
          </x14:formula1>
          <xm:sqref>E12:J12</xm:sqref>
        </x14:dataValidation>
        <x14:dataValidation type="list" showInputMessage="1" showErrorMessage="1" error="Please select one!" prompt="Select Classification of Mandated Participant from the List." xr:uid="{B526D12D-7F37-468F-AD0F-D20F158FF6DB}">
          <x14:formula1>
            <xm:f>List!$A$2:$A$8</xm:f>
          </x14:formula1>
          <xm:sqref>E10:J10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A539-5D72-45F7-AB36-E4273B3F90E7}">
  <dimension ref="A1:AD34"/>
  <sheetViews>
    <sheetView tabSelected="1" view="pageBreakPreview" zoomScale="70" zoomScaleNormal="55" zoomScaleSheetLayoutView="70" workbookViewId="0">
      <pane xSplit="7" ySplit="6" topLeftCell="H7" activePane="bottomRight" state="frozen"/>
      <selection pane="topRight" activeCell="H1" sqref="H1"/>
      <selection pane="bottomLeft" activeCell="A5" sqref="A5"/>
      <selection pane="bottomRight" activeCell="K36" sqref="K36"/>
    </sheetView>
  </sheetViews>
  <sheetFormatPr defaultRowHeight="14.4" x14ac:dyDescent="0.3"/>
  <cols>
    <col min="1" max="2" width="2.77734375" customWidth="1"/>
    <col min="3" max="7" width="12.77734375" style="1" customWidth="1"/>
    <col min="8" max="26" width="15.77734375" style="1" customWidth="1"/>
    <col min="27" max="27" width="2.77734375" customWidth="1"/>
    <col min="28" max="29" width="12.77734375" customWidth="1"/>
  </cols>
  <sheetData>
    <row r="1" spans="1:30" x14ac:dyDescent="0.3">
      <c r="A1" s="5"/>
      <c r="B1" s="5"/>
      <c r="C1" s="4"/>
      <c r="D1" s="4"/>
      <c r="E1" s="4"/>
      <c r="F1" s="4"/>
      <c r="G1" s="4"/>
      <c r="H1" s="4"/>
      <c r="I1" s="4"/>
      <c r="J1" s="4"/>
      <c r="K1" s="4"/>
      <c r="L1" s="4"/>
      <c r="M1" s="4"/>
      <c r="N1" s="4"/>
      <c r="O1" s="4"/>
      <c r="P1" s="4"/>
      <c r="Q1" s="4"/>
      <c r="R1" s="4"/>
      <c r="S1" s="4"/>
      <c r="T1" s="4"/>
      <c r="U1" s="4"/>
      <c r="V1" s="4"/>
      <c r="W1" s="4"/>
      <c r="X1" s="4"/>
      <c r="Y1" s="4"/>
      <c r="Z1" s="4"/>
      <c r="AA1" s="5"/>
      <c r="AB1" s="5"/>
      <c r="AC1" s="5"/>
      <c r="AD1" s="5"/>
    </row>
    <row r="2" spans="1:30" ht="15" thickBot="1" x14ac:dyDescent="0.35">
      <c r="A2" s="5"/>
      <c r="B2" s="5"/>
      <c r="C2" s="4"/>
      <c r="D2" s="4"/>
      <c r="E2" s="4"/>
      <c r="F2" s="4"/>
      <c r="G2" s="4"/>
      <c r="H2" s="4"/>
      <c r="I2" s="4"/>
      <c r="J2" s="4"/>
      <c r="K2" s="4"/>
      <c r="L2" s="4"/>
      <c r="M2" s="4"/>
      <c r="N2" s="4"/>
      <c r="O2" s="4"/>
      <c r="P2" s="4"/>
      <c r="Q2" s="4"/>
      <c r="R2" s="4"/>
      <c r="S2" s="4"/>
      <c r="T2" s="4"/>
      <c r="U2" s="4"/>
      <c r="V2" s="4"/>
      <c r="W2" s="4"/>
      <c r="X2" s="4"/>
      <c r="Y2" s="4"/>
      <c r="Z2" s="4"/>
      <c r="AA2" s="5"/>
      <c r="AB2" s="5"/>
      <c r="AC2" s="5"/>
      <c r="AD2" s="5"/>
    </row>
    <row r="3" spans="1:30" ht="15" thickTop="1" x14ac:dyDescent="0.3">
      <c r="A3" s="5"/>
      <c r="B3" s="5"/>
      <c r="C3" s="424" t="s">
        <v>498</v>
      </c>
      <c r="D3" s="425"/>
      <c r="E3" s="425"/>
      <c r="F3" s="425"/>
      <c r="G3" s="426"/>
      <c r="H3" s="4"/>
      <c r="I3" s="4"/>
      <c r="J3" s="4"/>
      <c r="K3" s="4"/>
      <c r="L3" s="4"/>
      <c r="M3" s="4"/>
      <c r="N3" s="4"/>
      <c r="O3" s="4"/>
      <c r="P3" s="4"/>
      <c r="Q3" s="4"/>
      <c r="R3" s="4"/>
      <c r="S3" s="4"/>
      <c r="T3" s="4"/>
      <c r="U3" s="4"/>
      <c r="V3" s="4"/>
      <c r="W3" s="4"/>
      <c r="X3" s="4"/>
      <c r="Y3" s="4"/>
      <c r="Z3" s="4"/>
      <c r="AA3" s="5"/>
      <c r="AB3" s="5"/>
      <c r="AC3" s="5"/>
      <c r="AD3" s="5"/>
    </row>
    <row r="4" spans="1:30" ht="16.2" customHeight="1" thickBot="1" x14ac:dyDescent="0.35">
      <c r="A4" s="5"/>
      <c r="B4" s="5"/>
      <c r="C4" s="427"/>
      <c r="D4" s="428"/>
      <c r="E4" s="428"/>
      <c r="F4" s="428"/>
      <c r="G4" s="429"/>
      <c r="H4" s="20"/>
      <c r="I4" s="20"/>
      <c r="J4" s="20"/>
      <c r="K4" s="20"/>
      <c r="L4" s="20"/>
      <c r="M4" s="20"/>
      <c r="N4" s="20"/>
      <c r="O4" s="20"/>
      <c r="P4" s="20"/>
      <c r="Q4" s="20"/>
      <c r="R4" s="20"/>
      <c r="S4" s="20"/>
      <c r="T4" s="20"/>
      <c r="U4" s="20"/>
      <c r="V4" s="20"/>
      <c r="W4" s="20"/>
      <c r="X4" s="20"/>
      <c r="Y4" s="20"/>
      <c r="Z4" s="20"/>
      <c r="AA4" s="21"/>
      <c r="AB4" s="5"/>
      <c r="AC4" s="5"/>
      <c r="AD4" s="5"/>
    </row>
    <row r="5" spans="1:30" ht="15.6" customHeight="1" thickTop="1" thickBot="1" x14ac:dyDescent="0.35">
      <c r="A5" s="5"/>
      <c r="B5" s="5"/>
      <c r="C5" s="20"/>
      <c r="D5" s="20"/>
      <c r="E5" s="20"/>
      <c r="F5" s="20"/>
      <c r="G5" s="20"/>
      <c r="H5" s="20"/>
      <c r="I5" s="20"/>
      <c r="J5" s="20"/>
      <c r="K5" s="20"/>
      <c r="L5" s="20"/>
      <c r="M5" s="20"/>
      <c r="N5" s="20"/>
      <c r="O5" s="20"/>
      <c r="P5" s="20"/>
      <c r="Q5" s="20"/>
      <c r="R5" s="20"/>
      <c r="S5" s="20"/>
      <c r="T5" s="20"/>
      <c r="U5" s="20"/>
      <c r="V5" s="20"/>
      <c r="W5" s="20"/>
      <c r="X5" s="20"/>
      <c r="Y5" s="20"/>
      <c r="Z5" s="20"/>
      <c r="AA5" s="21"/>
      <c r="AB5" s="5"/>
      <c r="AC5" s="5"/>
      <c r="AD5" s="5"/>
    </row>
    <row r="6" spans="1:30" s="250" customFormat="1" ht="97.2" thickTop="1" thickBot="1" x14ac:dyDescent="0.35">
      <c r="A6" s="284"/>
      <c r="B6" s="284"/>
      <c r="C6" s="359" t="s">
        <v>449</v>
      </c>
      <c r="D6" s="199" t="s">
        <v>474</v>
      </c>
      <c r="E6" s="199" t="s">
        <v>513</v>
      </c>
      <c r="F6" s="199" t="s">
        <v>514</v>
      </c>
      <c r="G6" s="330" t="s">
        <v>480</v>
      </c>
      <c r="H6" s="329" t="s">
        <v>481</v>
      </c>
      <c r="I6" s="327" t="s">
        <v>482</v>
      </c>
      <c r="J6" s="327" t="s">
        <v>497</v>
      </c>
      <c r="K6" s="327" t="s">
        <v>483</v>
      </c>
      <c r="L6" s="327" t="s">
        <v>100</v>
      </c>
      <c r="M6" s="327" t="s">
        <v>484</v>
      </c>
      <c r="N6" s="327" t="s">
        <v>447</v>
      </c>
      <c r="O6" s="327" t="s">
        <v>446</v>
      </c>
      <c r="P6" s="360" t="s">
        <v>515</v>
      </c>
      <c r="Q6" s="328" t="s">
        <v>485</v>
      </c>
      <c r="R6" s="328" t="s">
        <v>486</v>
      </c>
      <c r="S6" s="328" t="s">
        <v>487</v>
      </c>
      <c r="T6" s="328" t="s">
        <v>488</v>
      </c>
      <c r="U6" s="328" t="s">
        <v>489</v>
      </c>
      <c r="V6" s="328" t="s">
        <v>490</v>
      </c>
      <c r="W6" s="328" t="s">
        <v>491</v>
      </c>
      <c r="X6" s="328" t="s">
        <v>492</v>
      </c>
      <c r="Y6" s="328" t="s">
        <v>493</v>
      </c>
      <c r="Z6" s="361" t="s">
        <v>494</v>
      </c>
      <c r="AA6" s="295"/>
      <c r="AB6" s="284"/>
      <c r="AC6" s="284"/>
      <c r="AD6" s="284"/>
    </row>
    <row r="7" spans="1:30" ht="16.8" thickTop="1" thickBot="1" x14ac:dyDescent="0.35">
      <c r="A7" s="5"/>
      <c r="B7" s="5"/>
      <c r="C7" s="321">
        <f>'RPS%'!G4</f>
        <v>0</v>
      </c>
      <c r="D7" s="322">
        <f>'RPS%'!H4</f>
        <v>2018</v>
      </c>
      <c r="E7" s="323">
        <f>'RPS%'!I4</f>
        <v>3.3405976116278574E-2</v>
      </c>
      <c r="F7" s="323" t="str">
        <f>'RPS%'!J4</f>
        <v>-</v>
      </c>
      <c r="G7" s="324" t="str">
        <f>'RPS%'!K4</f>
        <v>-</v>
      </c>
      <c r="H7" s="325"/>
      <c r="I7" s="326"/>
      <c r="J7" s="326"/>
      <c r="K7" s="326"/>
      <c r="L7" s="326"/>
      <c r="M7" s="326"/>
      <c r="N7" s="326"/>
      <c r="O7" s="326"/>
      <c r="P7" s="336">
        <v>0</v>
      </c>
      <c r="Q7" s="334">
        <f t="shared" ref="Q7:Q11" si="0">ROUNDDOWN(($I7+$J7+$K7+$L7+$M7+$N7+$O7),0)</f>
        <v>0</v>
      </c>
      <c r="R7" s="334">
        <f t="shared" ref="R7:R13" si="1">$Q7-$M7</f>
        <v>0</v>
      </c>
      <c r="S7" s="334">
        <f>$M7</f>
        <v>0</v>
      </c>
      <c r="T7" s="334">
        <v>0</v>
      </c>
      <c r="U7" s="334">
        <v>0</v>
      </c>
      <c r="V7" s="334">
        <v>0</v>
      </c>
      <c r="W7" s="334">
        <v>0</v>
      </c>
      <c r="X7" s="334">
        <v>0</v>
      </c>
      <c r="Y7" s="334">
        <f>$X7+$R7+$S7-$T7-$V7</f>
        <v>0</v>
      </c>
      <c r="Z7" s="335">
        <f t="shared" ref="Z7:Z13" si="2">IF($P7&gt;($Q7+$X7),($P7-$Q7-$X7),0)</f>
        <v>0</v>
      </c>
      <c r="AA7" s="297"/>
      <c r="AB7" s="293"/>
      <c r="AC7" s="293"/>
      <c r="AD7" s="5"/>
    </row>
    <row r="8" spans="1:30" ht="16.8" thickTop="1" thickBot="1" x14ac:dyDescent="0.35">
      <c r="A8" s="5"/>
      <c r="B8" s="5"/>
      <c r="C8" s="311" t="str">
        <f>'RPS%'!G5</f>
        <v>Transition Period</v>
      </c>
      <c r="D8" s="309">
        <f>'RPS%'!H5</f>
        <v>2019</v>
      </c>
      <c r="E8" s="310">
        <f>'RPS%'!I5</f>
        <v>3.3405976116278574E-2</v>
      </c>
      <c r="F8" s="310" t="str">
        <f>'RPS%'!J5</f>
        <v>-</v>
      </c>
      <c r="G8" s="316" t="str">
        <f>'RPS%'!K5</f>
        <v>-</v>
      </c>
      <c r="H8" s="318"/>
      <c r="I8" s="47"/>
      <c r="J8" s="47"/>
      <c r="K8" s="47"/>
      <c r="L8" s="47"/>
      <c r="M8" s="47"/>
      <c r="N8" s="47"/>
      <c r="O8" s="47"/>
      <c r="P8" s="337">
        <v>0</v>
      </c>
      <c r="Q8" s="27">
        <f t="shared" si="0"/>
        <v>0</v>
      </c>
      <c r="R8" s="27">
        <f t="shared" si="1"/>
        <v>0</v>
      </c>
      <c r="S8" s="27">
        <f t="shared" ref="S8:S13" si="3">$M8</f>
        <v>0</v>
      </c>
      <c r="T8" s="27">
        <v>0</v>
      </c>
      <c r="U8" s="27">
        <v>0</v>
      </c>
      <c r="V8" s="27">
        <v>0</v>
      </c>
      <c r="W8" s="27">
        <v>0</v>
      </c>
      <c r="X8" s="27">
        <f>$Y7</f>
        <v>0</v>
      </c>
      <c r="Y8" s="27">
        <f>$X8+$R8+$S8-$T8-$V8</f>
        <v>0</v>
      </c>
      <c r="Z8" s="289">
        <f t="shared" si="2"/>
        <v>0</v>
      </c>
      <c r="AA8" s="297"/>
      <c r="AB8" s="293"/>
      <c r="AC8" s="293"/>
      <c r="AD8" s="5"/>
    </row>
    <row r="9" spans="1:30" ht="16.8" thickTop="1" thickBot="1" x14ac:dyDescent="0.35">
      <c r="A9" s="5"/>
      <c r="B9" s="5"/>
      <c r="C9" s="308">
        <f>'RPS%'!G6</f>
        <v>1</v>
      </c>
      <c r="D9" s="309">
        <f>'RPS%'!H6</f>
        <v>2020</v>
      </c>
      <c r="E9" s="310">
        <f>'RPS%'!I6</f>
        <v>3.3405976116278574E-2</v>
      </c>
      <c r="F9" s="310">
        <f>'RPS%'!J6</f>
        <v>0.01</v>
      </c>
      <c r="G9" s="316">
        <f>'RPS%'!K6</f>
        <v>4.3405976116278576E-2</v>
      </c>
      <c r="H9" s="318"/>
      <c r="I9" s="47"/>
      <c r="J9" s="47"/>
      <c r="K9" s="47"/>
      <c r="L9" s="47"/>
      <c r="M9" s="47"/>
      <c r="N9" s="47"/>
      <c r="O9" s="47"/>
      <c r="P9" s="337">
        <f>ROUNDDOWN((($H7+$J7+$K7+$L7)*$G9),0)</f>
        <v>0</v>
      </c>
      <c r="Q9" s="27">
        <f t="shared" si="0"/>
        <v>0</v>
      </c>
      <c r="R9" s="27">
        <f t="shared" si="1"/>
        <v>0</v>
      </c>
      <c r="S9" s="27">
        <f t="shared" si="3"/>
        <v>0</v>
      </c>
      <c r="T9" s="27">
        <v>0</v>
      </c>
      <c r="U9" s="27">
        <f t="shared" ref="U9:U13" si="4">$P9</f>
        <v>0</v>
      </c>
      <c r="V9" s="27">
        <f>$U9</f>
        <v>0</v>
      </c>
      <c r="W9" s="27">
        <v>0</v>
      </c>
      <c r="X9" s="27">
        <f>$Y8</f>
        <v>0</v>
      </c>
      <c r="Y9" s="27">
        <f>$X9+$R9+$S9-$T9-$V9</f>
        <v>0</v>
      </c>
      <c r="Z9" s="289">
        <f t="shared" si="2"/>
        <v>0</v>
      </c>
      <c r="AA9" s="297"/>
      <c r="AB9" s="293"/>
      <c r="AC9" s="293"/>
      <c r="AD9" s="5"/>
    </row>
    <row r="10" spans="1:30" ht="16.8" thickTop="1" thickBot="1" x14ac:dyDescent="0.35">
      <c r="A10" s="5"/>
      <c r="B10" s="5"/>
      <c r="C10" s="308">
        <f>'RPS%'!G7</f>
        <v>2</v>
      </c>
      <c r="D10" s="309">
        <f>'RPS%'!H7</f>
        <v>2021</v>
      </c>
      <c r="E10" s="310">
        <f>'RPS%'!I7</f>
        <v>3.3405976116278574E-2</v>
      </c>
      <c r="F10" s="310">
        <f>'RPS%'!J7</f>
        <v>0.01</v>
      </c>
      <c r="G10" s="316">
        <f>'RPS%'!K7</f>
        <v>5.3405976116278578E-2</v>
      </c>
      <c r="H10" s="318"/>
      <c r="I10" s="47"/>
      <c r="J10" s="47"/>
      <c r="K10" s="47"/>
      <c r="L10" s="47"/>
      <c r="M10" s="47"/>
      <c r="N10" s="47"/>
      <c r="O10" s="47"/>
      <c r="P10" s="337">
        <f t="shared" ref="P9:P11" si="5">ROUNDDOWN((($H9+$J9+$K9+$L9)*$G10),0)</f>
        <v>0</v>
      </c>
      <c r="Q10" s="27">
        <f t="shared" si="0"/>
        <v>0</v>
      </c>
      <c r="R10" s="27">
        <f t="shared" si="1"/>
        <v>0</v>
      </c>
      <c r="S10" s="27">
        <f t="shared" si="3"/>
        <v>0</v>
      </c>
      <c r="T10" s="27">
        <v>0</v>
      </c>
      <c r="U10" s="27">
        <f t="shared" si="4"/>
        <v>0</v>
      </c>
      <c r="V10" s="27">
        <f>$U10</f>
        <v>0</v>
      </c>
      <c r="W10" s="27">
        <v>0</v>
      </c>
      <c r="X10" s="27">
        <f>IF($Y9&lt;0,0,IF($R7&lt;$V9,$Y9,IF($Y9&lt;($R7-$V9),0,($Y9-($R7-$V9)))))</f>
        <v>0</v>
      </c>
      <c r="Y10" s="27">
        <f>IF($R7&lt;$V9,($X10+$R10+$S10-$V10),IF($T10=($R7-$V9),($X10+$R10+$S10-$V10),IF($T10&lt;($R7-$V9),($X10+$R10+$S10-$V10),($X10+$R10+$S10-$V10-($T10+$V9-$R7)))))</f>
        <v>0</v>
      </c>
      <c r="Z10" s="289">
        <f t="shared" si="2"/>
        <v>0</v>
      </c>
      <c r="AA10" s="297"/>
      <c r="AB10" s="293"/>
      <c r="AC10" s="293"/>
      <c r="AD10" s="5"/>
    </row>
    <row r="11" spans="1:30" ht="16.8" thickTop="1" thickBot="1" x14ac:dyDescent="0.35">
      <c r="A11" s="5"/>
      <c r="B11" s="5"/>
      <c r="C11" s="308">
        <f>'RPS%'!G8</f>
        <v>3</v>
      </c>
      <c r="D11" s="309">
        <f>'RPS%'!H8</f>
        <v>2022</v>
      </c>
      <c r="E11" s="310">
        <f>'RPS%'!I8</f>
        <v>3.3405976116278574E-2</v>
      </c>
      <c r="F11" s="310">
        <f>'RPS%'!J8</f>
        <v>0.01</v>
      </c>
      <c r="G11" s="316">
        <f>'RPS%'!K8</f>
        <v>6.3405976116278573E-2</v>
      </c>
      <c r="H11" s="318"/>
      <c r="I11" s="47"/>
      <c r="J11" s="47"/>
      <c r="K11" s="47"/>
      <c r="L11" s="47"/>
      <c r="M11" s="47"/>
      <c r="N11" s="47"/>
      <c r="O11" s="47"/>
      <c r="P11" s="337">
        <f t="shared" si="5"/>
        <v>0</v>
      </c>
      <c r="Q11" s="27">
        <f t="shared" si="0"/>
        <v>0</v>
      </c>
      <c r="R11" s="27">
        <f t="shared" si="1"/>
        <v>0</v>
      </c>
      <c r="S11" s="27">
        <f t="shared" si="3"/>
        <v>0</v>
      </c>
      <c r="T11" s="27">
        <v>0</v>
      </c>
      <c r="U11" s="27">
        <f t="shared" si="4"/>
        <v>0</v>
      </c>
      <c r="V11" s="27">
        <f>$U11</f>
        <v>0</v>
      </c>
      <c r="W11" s="27">
        <v>0</v>
      </c>
      <c r="X11" s="27">
        <f>IF($Y10&lt;0,0,IF($R8&lt;$V10,$Y10,IF($Y10&lt;($R8-$V10),0,($Y10-($R8-$V10)))))</f>
        <v>0</v>
      </c>
      <c r="Y11" s="27">
        <f>IF($R8&lt;$V10,($X11+$R11+$S11-$V11),IF($T11=($R8-$V10),($X11+$R11+$S11-$V11),IF($T11&lt;($R8-$V10),($X11+$R11+$S11-$V11),($X11+$R11+$S11-$V11-($T11+$V10-$R8)))))</f>
        <v>0</v>
      </c>
      <c r="Z11" s="289">
        <f t="shared" si="2"/>
        <v>0</v>
      </c>
      <c r="AA11" s="297"/>
      <c r="AB11" s="293"/>
      <c r="AC11" s="293"/>
      <c r="AD11" s="5"/>
    </row>
    <row r="12" spans="1:30" ht="16.8" thickTop="1" thickBot="1" x14ac:dyDescent="0.35">
      <c r="A12" s="5"/>
      <c r="B12" s="5"/>
      <c r="C12" s="308">
        <f>'RPS%'!G9</f>
        <v>4</v>
      </c>
      <c r="D12" s="309">
        <f>'RPS%'!H9</f>
        <v>2023</v>
      </c>
      <c r="E12" s="310">
        <f>'RPS%'!I9</f>
        <v>3.3405976116278574E-2</v>
      </c>
      <c r="F12" s="310">
        <f>'RPS%'!J9</f>
        <v>2.52E-2</v>
      </c>
      <c r="G12" s="316">
        <f>'RPS%'!K9</f>
        <v>8.8605976116278573E-2</v>
      </c>
      <c r="H12" s="318"/>
      <c r="I12" s="47"/>
      <c r="J12" s="47"/>
      <c r="K12" s="47"/>
      <c r="L12" s="47"/>
      <c r="M12" s="47"/>
      <c r="N12" s="47"/>
      <c r="O12" s="47"/>
      <c r="P12" s="337">
        <f>ROUNDDOWN((($H11+$J11+$K11+$L11)*$G12),0)</f>
        <v>0</v>
      </c>
      <c r="Q12" s="27">
        <f>ROUNDDOWN(($I12+$J12+$K12+$L12+$M12+$N12+$O12),0)</f>
        <v>0</v>
      </c>
      <c r="R12" s="27">
        <f t="shared" si="1"/>
        <v>0</v>
      </c>
      <c r="S12" s="27">
        <f t="shared" si="3"/>
        <v>0</v>
      </c>
      <c r="T12" s="27">
        <v>0</v>
      </c>
      <c r="U12" s="27">
        <f t="shared" si="4"/>
        <v>0</v>
      </c>
      <c r="V12" s="27">
        <f>$U12</f>
        <v>0</v>
      </c>
      <c r="W12" s="27">
        <v>0</v>
      </c>
      <c r="X12" s="27">
        <f>IF($Y11&lt;0,0,IF($R9&lt;$V11,$Y11,IF($Y11&lt;($R9-$V11),0,($Y11-($R9-$V11)))))</f>
        <v>0</v>
      </c>
      <c r="Y12" s="27">
        <f>IF($R9&lt;$V11,($X12+$R12+$S12-$V12),IF($T12=($R9-$V11),($X12+$R12+$S12-$V12),IF($T12&lt;($R9-$V11),($X12+$R12+$S12-$V12),($X12+$R12+$S12-$V12-($T12+$V11-$R9)))))</f>
        <v>0</v>
      </c>
      <c r="Z12" s="289">
        <f t="shared" si="2"/>
        <v>0</v>
      </c>
      <c r="AA12" s="297"/>
      <c r="AB12" s="293"/>
      <c r="AC12" s="293"/>
      <c r="AD12" s="5"/>
    </row>
    <row r="13" spans="1:30" ht="16.8" thickTop="1" thickBot="1" x14ac:dyDescent="0.35">
      <c r="A13" s="5"/>
      <c r="B13" s="5"/>
      <c r="C13" s="308">
        <f>'RPS%'!G10</f>
        <v>5</v>
      </c>
      <c r="D13" s="309">
        <f>'RPS%'!H10</f>
        <v>2024</v>
      </c>
      <c r="E13" s="310">
        <f>'RPS%'!I10</f>
        <v>3.3405976116278574E-2</v>
      </c>
      <c r="F13" s="310">
        <f>'RPS%'!J10</f>
        <v>2.52E-2</v>
      </c>
      <c r="G13" s="316">
        <f>'RPS%'!K10</f>
        <v>0.11380597611627857</v>
      </c>
      <c r="H13" s="318"/>
      <c r="I13" s="47"/>
      <c r="J13" s="47"/>
      <c r="K13" s="47"/>
      <c r="L13" s="47"/>
      <c r="M13" s="47"/>
      <c r="N13" s="47"/>
      <c r="O13" s="47"/>
      <c r="P13" s="337">
        <f>ROUNDDOWN((($H12+$J12+$K12+$L12)*$G13),0)</f>
        <v>0</v>
      </c>
      <c r="Q13" s="27">
        <f>ROUNDDOWN((($I13+$J13+$K13+$L13+$M13+$N13+$O13)+('Monthly_Actual_Forecasted Data'!$T$488)),0)</f>
        <v>0</v>
      </c>
      <c r="R13" s="27">
        <f t="shared" si="1"/>
        <v>0</v>
      </c>
      <c r="S13" s="27">
        <f t="shared" si="3"/>
        <v>0</v>
      </c>
      <c r="T13" s="27">
        <v>0</v>
      </c>
      <c r="U13" s="27">
        <f t="shared" si="4"/>
        <v>0</v>
      </c>
      <c r="V13" s="27">
        <f>$U13</f>
        <v>0</v>
      </c>
      <c r="W13" s="27">
        <v>0</v>
      </c>
      <c r="X13" s="27">
        <f>IF($Y12&lt;0,0,IF($R10&lt;$V12,$Y12,IF($Y12&lt;($R10-$V12),0,($Y12-($R10-$V12)))))</f>
        <v>0</v>
      </c>
      <c r="Y13" s="27">
        <f>IF($R10&lt;$V12,($X13+$R13+$S13-$V13),IF($T13=($R10-$V12),($X13+$R13+$S13-$V13),IF($T13&lt;($R10-$V12),($X13+$R13+$S13-$V13),($X13+$R13+$S13-$V13-($T13+$V12-$R10)))))</f>
        <v>0</v>
      </c>
      <c r="Z13" s="289">
        <f t="shared" si="2"/>
        <v>0</v>
      </c>
      <c r="AA13" s="297"/>
      <c r="AB13" s="294"/>
      <c r="AC13" s="293"/>
      <c r="AD13" s="5"/>
    </row>
    <row r="14" spans="1:30" ht="16.8" hidden="1" thickTop="1" thickBot="1" x14ac:dyDescent="0.35">
      <c r="A14" s="5"/>
      <c r="B14" s="5"/>
      <c r="C14" s="308">
        <f>'RPS%'!G11</f>
        <v>6</v>
      </c>
      <c r="D14" s="309">
        <f>'RPS%'!H11</f>
        <v>2025</v>
      </c>
      <c r="E14" s="310">
        <f>'RPS%'!I11</f>
        <v>3.3405976116278574E-2</v>
      </c>
      <c r="F14" s="310">
        <f>'RPS%'!J11</f>
        <v>2.52E-2</v>
      </c>
      <c r="G14" s="316">
        <f>'RPS%'!K11</f>
        <v>0.13900597611627857</v>
      </c>
      <c r="H14" s="319"/>
      <c r="I14" s="299"/>
      <c r="J14" s="299"/>
      <c r="K14" s="299"/>
      <c r="L14" s="298"/>
      <c r="M14" s="298"/>
      <c r="N14" s="298"/>
      <c r="O14" s="298"/>
      <c r="P14" s="349"/>
      <c r="Q14" s="332"/>
      <c r="R14" s="332"/>
      <c r="S14" s="350"/>
      <c r="T14" s="305"/>
      <c r="U14" s="350"/>
      <c r="V14" s="350"/>
      <c r="W14" s="350"/>
      <c r="X14" s="350"/>
      <c r="Y14" s="350"/>
      <c r="Z14" s="351"/>
      <c r="AA14" s="297"/>
      <c r="AB14" s="293"/>
      <c r="AC14" s="293"/>
      <c r="AD14" s="5"/>
    </row>
    <row r="15" spans="1:30" ht="16.8" hidden="1" thickTop="1" thickBot="1" x14ac:dyDescent="0.35">
      <c r="A15" s="5"/>
      <c r="B15" s="5"/>
      <c r="C15" s="308">
        <f>'RPS%'!G12</f>
        <v>7</v>
      </c>
      <c r="D15" s="309">
        <f>'RPS%'!H12</f>
        <v>2026</v>
      </c>
      <c r="E15" s="310">
        <f>'RPS%'!I12</f>
        <v>3.3405976116278574E-2</v>
      </c>
      <c r="F15" s="310">
        <f>'RPS%'!J12</f>
        <v>2.52E-2</v>
      </c>
      <c r="G15" s="316">
        <f>'RPS%'!K12</f>
        <v>0.16420597611627857</v>
      </c>
      <c r="H15" s="320"/>
      <c r="I15" s="300"/>
      <c r="J15" s="299"/>
      <c r="K15" s="299"/>
      <c r="L15" s="298"/>
      <c r="M15" s="298"/>
      <c r="N15" s="298"/>
      <c r="O15" s="298"/>
      <c r="P15" s="352"/>
      <c r="Q15" s="305"/>
      <c r="R15" s="305"/>
      <c r="S15" s="350"/>
      <c r="T15" s="350"/>
      <c r="U15" s="350"/>
      <c r="V15" s="350"/>
      <c r="W15" s="350"/>
      <c r="X15" s="350"/>
      <c r="Y15" s="350"/>
      <c r="Z15" s="351"/>
      <c r="AA15" s="297"/>
      <c r="AB15" s="293"/>
      <c r="AC15" s="293"/>
      <c r="AD15" s="5"/>
    </row>
    <row r="16" spans="1:30" ht="16.8" hidden="1" thickTop="1" thickBot="1" x14ac:dyDescent="0.35">
      <c r="A16" s="5"/>
      <c r="B16" s="5"/>
      <c r="C16" s="308">
        <f>'RPS%'!G13</f>
        <v>8</v>
      </c>
      <c r="D16" s="309">
        <f>'RPS%'!H13</f>
        <v>2027</v>
      </c>
      <c r="E16" s="310">
        <f>'RPS%'!I13</f>
        <v>3.3405976116278574E-2</v>
      </c>
      <c r="F16" s="310">
        <f>'RPS%'!J13</f>
        <v>2.52E-2</v>
      </c>
      <c r="G16" s="316">
        <f>'RPS%'!K13</f>
        <v>0.18940597611627857</v>
      </c>
      <c r="H16" s="320"/>
      <c r="I16" s="300"/>
      <c r="J16" s="299"/>
      <c r="K16" s="299"/>
      <c r="L16" s="298"/>
      <c r="M16" s="298"/>
      <c r="N16" s="298"/>
      <c r="O16" s="298"/>
      <c r="P16" s="353"/>
      <c r="Q16" s="354"/>
      <c r="R16" s="305"/>
      <c r="S16" s="350"/>
      <c r="T16" s="350"/>
      <c r="U16" s="350"/>
      <c r="V16" s="350"/>
      <c r="W16" s="350"/>
      <c r="X16" s="350"/>
      <c r="Y16" s="350"/>
      <c r="Z16" s="351"/>
      <c r="AA16" s="297"/>
      <c r="AB16" s="293"/>
      <c r="AC16" s="293"/>
      <c r="AD16" s="5"/>
    </row>
    <row r="17" spans="1:30" ht="16.8" hidden="1" thickTop="1" thickBot="1" x14ac:dyDescent="0.35">
      <c r="A17" s="5"/>
      <c r="B17" s="5"/>
      <c r="C17" s="308">
        <f>'RPS%'!G14</f>
        <v>9</v>
      </c>
      <c r="D17" s="309">
        <f>'RPS%'!H14</f>
        <v>2028</v>
      </c>
      <c r="E17" s="310">
        <f>'RPS%'!I14</f>
        <v>3.3405976116278574E-2</v>
      </c>
      <c r="F17" s="310">
        <f>'RPS%'!J14</f>
        <v>2.52E-2</v>
      </c>
      <c r="G17" s="316">
        <f>'RPS%'!K14</f>
        <v>0.21460597611627857</v>
      </c>
      <c r="H17" s="320"/>
      <c r="I17" s="300"/>
      <c r="J17" s="299"/>
      <c r="K17" s="299"/>
      <c r="L17" s="298"/>
      <c r="M17" s="298"/>
      <c r="N17" s="298"/>
      <c r="O17" s="298"/>
      <c r="P17" s="338"/>
      <c r="Q17" s="305"/>
      <c r="R17" s="305"/>
      <c r="S17" s="350"/>
      <c r="T17" s="350"/>
      <c r="U17" s="350"/>
      <c r="V17" s="350"/>
      <c r="W17" s="350"/>
      <c r="X17" s="350"/>
      <c r="Y17" s="350"/>
      <c r="Z17" s="351"/>
      <c r="AA17" s="297"/>
      <c r="AB17" s="293"/>
      <c r="AC17" s="293"/>
      <c r="AD17" s="5"/>
    </row>
    <row r="18" spans="1:30" ht="16.8" hidden="1" thickTop="1" thickBot="1" x14ac:dyDescent="0.35">
      <c r="A18" s="5"/>
      <c r="B18" s="5"/>
      <c r="C18" s="308">
        <f>'RPS%'!G15</f>
        <v>10</v>
      </c>
      <c r="D18" s="309">
        <f>'RPS%'!H15</f>
        <v>2029</v>
      </c>
      <c r="E18" s="310">
        <f>'RPS%'!I15</f>
        <v>3.3405976116278574E-2</v>
      </c>
      <c r="F18" s="310">
        <f>'RPS%'!J15</f>
        <v>2.52E-2</v>
      </c>
      <c r="G18" s="316">
        <f>'RPS%'!K15</f>
        <v>0.23980597611627857</v>
      </c>
      <c r="H18" s="320"/>
      <c r="I18" s="300"/>
      <c r="J18" s="299"/>
      <c r="K18" s="299"/>
      <c r="L18" s="298"/>
      <c r="M18" s="298"/>
      <c r="N18" s="298"/>
      <c r="O18" s="298"/>
      <c r="P18" s="338"/>
      <c r="Q18" s="305"/>
      <c r="R18" s="305"/>
      <c r="S18" s="350"/>
      <c r="T18" s="350"/>
      <c r="U18" s="350"/>
      <c r="V18" s="350"/>
      <c r="W18" s="350"/>
      <c r="X18" s="350"/>
      <c r="Y18" s="350"/>
      <c r="Z18" s="351"/>
      <c r="AA18" s="297"/>
      <c r="AB18" s="293"/>
      <c r="AC18" s="293"/>
      <c r="AD18" s="5"/>
    </row>
    <row r="19" spans="1:30" ht="16.8" hidden="1" thickTop="1" thickBot="1" x14ac:dyDescent="0.35">
      <c r="A19" s="5"/>
      <c r="B19" s="5"/>
      <c r="C19" s="308">
        <f>'RPS%'!G16</f>
        <v>11</v>
      </c>
      <c r="D19" s="309">
        <f>'RPS%'!H16</f>
        <v>2030</v>
      </c>
      <c r="E19" s="310">
        <f>'RPS%'!I16</f>
        <v>3.3405976116278574E-2</v>
      </c>
      <c r="F19" s="310">
        <f>'RPS%'!J16</f>
        <v>2.52E-2</v>
      </c>
      <c r="G19" s="316">
        <f>'RPS%'!K16</f>
        <v>0.26500597611627857</v>
      </c>
      <c r="H19" s="320"/>
      <c r="I19" s="300"/>
      <c r="J19" s="299"/>
      <c r="K19" s="299"/>
      <c r="L19" s="298"/>
      <c r="M19" s="298"/>
      <c r="N19" s="298"/>
      <c r="O19" s="298"/>
      <c r="P19" s="338"/>
      <c r="Q19" s="305"/>
      <c r="R19" s="305"/>
      <c r="S19" s="350"/>
      <c r="T19" s="350"/>
      <c r="U19" s="350"/>
      <c r="V19" s="350"/>
      <c r="W19" s="350"/>
      <c r="X19" s="350"/>
      <c r="Y19" s="350"/>
      <c r="Z19" s="351"/>
      <c r="AA19" s="297"/>
      <c r="AB19" s="293"/>
      <c r="AC19" s="293"/>
      <c r="AD19" s="5"/>
    </row>
    <row r="20" spans="1:30" ht="16.8" hidden="1" thickTop="1" thickBot="1" x14ac:dyDescent="0.35">
      <c r="A20" s="5"/>
      <c r="B20" s="5"/>
      <c r="C20" s="308">
        <f>'RPS%'!G17</f>
        <v>12</v>
      </c>
      <c r="D20" s="309">
        <f>'RPS%'!H17</f>
        <v>2031</v>
      </c>
      <c r="E20" s="310">
        <f>'RPS%'!I17</f>
        <v>3.3405976116278574E-2</v>
      </c>
      <c r="F20" s="310">
        <f>'RPS%'!J17</f>
        <v>2.52E-2</v>
      </c>
      <c r="G20" s="316">
        <f>'RPS%'!K17</f>
        <v>0.29020597611627857</v>
      </c>
      <c r="H20" s="320"/>
      <c r="I20" s="300"/>
      <c r="J20" s="299"/>
      <c r="K20" s="299"/>
      <c r="L20" s="298"/>
      <c r="M20" s="298"/>
      <c r="N20" s="298"/>
      <c r="O20" s="298"/>
      <c r="P20" s="338"/>
      <c r="Q20" s="305"/>
      <c r="R20" s="305"/>
      <c r="S20" s="350"/>
      <c r="T20" s="350"/>
      <c r="U20" s="350"/>
      <c r="V20" s="350"/>
      <c r="W20" s="350"/>
      <c r="X20" s="350"/>
      <c r="Y20" s="350"/>
      <c r="Z20" s="351"/>
      <c r="AA20" s="297"/>
      <c r="AB20" s="293"/>
      <c r="AC20" s="293"/>
      <c r="AD20" s="5"/>
    </row>
    <row r="21" spans="1:30" ht="16.8" hidden="1" thickTop="1" thickBot="1" x14ac:dyDescent="0.35">
      <c r="A21" s="5"/>
      <c r="B21" s="5"/>
      <c r="C21" s="308">
        <f>'RPS%'!G18</f>
        <v>13</v>
      </c>
      <c r="D21" s="309">
        <f>'RPS%'!H18</f>
        <v>2032</v>
      </c>
      <c r="E21" s="310">
        <f>'RPS%'!I18</f>
        <v>3.3405976116278574E-2</v>
      </c>
      <c r="F21" s="310">
        <f>'RPS%'!J18</f>
        <v>2.52E-2</v>
      </c>
      <c r="G21" s="316">
        <f>'RPS%'!K18</f>
        <v>0.31540597611627857</v>
      </c>
      <c r="H21" s="320"/>
      <c r="I21" s="300"/>
      <c r="J21" s="299"/>
      <c r="K21" s="299"/>
      <c r="L21" s="298"/>
      <c r="M21" s="298"/>
      <c r="N21" s="298"/>
      <c r="O21" s="298"/>
      <c r="P21" s="338"/>
      <c r="Q21" s="305"/>
      <c r="R21" s="305"/>
      <c r="S21" s="350"/>
      <c r="T21" s="350"/>
      <c r="U21" s="350"/>
      <c r="V21" s="350"/>
      <c r="W21" s="350"/>
      <c r="X21" s="350"/>
      <c r="Y21" s="350"/>
      <c r="Z21" s="351"/>
      <c r="AA21" s="297"/>
      <c r="AB21" s="293"/>
      <c r="AC21" s="293"/>
      <c r="AD21" s="5"/>
    </row>
    <row r="22" spans="1:30" ht="16.8" hidden="1" thickTop="1" thickBot="1" x14ac:dyDescent="0.35">
      <c r="A22" s="5"/>
      <c r="B22" s="5"/>
      <c r="C22" s="308">
        <f>'RPS%'!G19</f>
        <v>14</v>
      </c>
      <c r="D22" s="309">
        <f>'RPS%'!H19</f>
        <v>2033</v>
      </c>
      <c r="E22" s="310">
        <f>'RPS%'!I19</f>
        <v>3.3405976116278574E-2</v>
      </c>
      <c r="F22" s="310">
        <f>'RPS%'!J19</f>
        <v>2.52E-2</v>
      </c>
      <c r="G22" s="316">
        <f>'RPS%'!K19</f>
        <v>0.34060597611627857</v>
      </c>
      <c r="H22" s="320"/>
      <c r="I22" s="300"/>
      <c r="J22" s="299"/>
      <c r="K22" s="299"/>
      <c r="L22" s="298"/>
      <c r="M22" s="298"/>
      <c r="N22" s="298"/>
      <c r="O22" s="298"/>
      <c r="P22" s="338"/>
      <c r="Q22" s="305"/>
      <c r="R22" s="305"/>
      <c r="S22" s="350"/>
      <c r="T22" s="350"/>
      <c r="U22" s="350"/>
      <c r="V22" s="350"/>
      <c r="W22" s="350"/>
      <c r="X22" s="350"/>
      <c r="Y22" s="350"/>
      <c r="Z22" s="351"/>
      <c r="AA22" s="297"/>
      <c r="AB22" s="293"/>
      <c r="AC22" s="293"/>
      <c r="AD22" s="5"/>
    </row>
    <row r="23" spans="1:30" ht="16.8" hidden="1" thickTop="1" thickBot="1" x14ac:dyDescent="0.35">
      <c r="A23" s="5"/>
      <c r="B23" s="5"/>
      <c r="C23" s="308">
        <f>'RPS%'!G20</f>
        <v>15</v>
      </c>
      <c r="D23" s="309">
        <f>'RPS%'!H20</f>
        <v>2034</v>
      </c>
      <c r="E23" s="310">
        <f>'RPS%'!I20</f>
        <v>3.3405976116278574E-2</v>
      </c>
      <c r="F23" s="310">
        <f>'RPS%'!J20</f>
        <v>2.52E-2</v>
      </c>
      <c r="G23" s="316">
        <f>'RPS%'!K20</f>
        <v>0.36580597611627858</v>
      </c>
      <c r="H23" s="301"/>
      <c r="I23" s="298"/>
      <c r="J23" s="298"/>
      <c r="K23" s="298"/>
      <c r="L23" s="298"/>
      <c r="M23" s="298"/>
      <c r="N23" s="298"/>
      <c r="O23" s="298"/>
      <c r="P23" s="338"/>
      <c r="Q23" s="305"/>
      <c r="R23" s="305"/>
      <c r="S23" s="305"/>
      <c r="T23" s="305"/>
      <c r="U23" s="305"/>
      <c r="V23" s="305"/>
      <c r="W23" s="305"/>
      <c r="X23" s="305"/>
      <c r="Y23" s="305"/>
      <c r="Z23" s="355"/>
      <c r="AA23" s="21"/>
      <c r="AB23" s="5"/>
      <c r="AC23" s="5"/>
      <c r="AD23" s="5"/>
    </row>
    <row r="24" spans="1:30" ht="16.8" hidden="1" thickTop="1" thickBot="1" x14ac:dyDescent="0.35">
      <c r="A24" s="5"/>
      <c r="B24" s="5"/>
      <c r="C24" s="308">
        <f>'RPS%'!G21</f>
        <v>16</v>
      </c>
      <c r="D24" s="309">
        <f>'RPS%'!H21</f>
        <v>2035</v>
      </c>
      <c r="E24" s="310">
        <f>'RPS%'!I21</f>
        <v>3.3405976116278574E-2</v>
      </c>
      <c r="F24" s="310">
        <f>'RPS%'!J21</f>
        <v>2.52E-2</v>
      </c>
      <c r="G24" s="316">
        <f>'RPS%'!K21</f>
        <v>0.39100597611627858</v>
      </c>
      <c r="H24" s="301"/>
      <c r="I24" s="298"/>
      <c r="J24" s="298"/>
      <c r="K24" s="298"/>
      <c r="L24" s="298"/>
      <c r="M24" s="298"/>
      <c r="N24" s="298"/>
      <c r="O24" s="298"/>
      <c r="P24" s="353"/>
      <c r="Q24" s="305"/>
      <c r="R24" s="305"/>
      <c r="S24" s="305"/>
      <c r="T24" s="305"/>
      <c r="U24" s="305"/>
      <c r="V24" s="305"/>
      <c r="W24" s="305"/>
      <c r="X24" s="305"/>
      <c r="Y24" s="305"/>
      <c r="Z24" s="355"/>
      <c r="AA24" s="21"/>
      <c r="AB24" s="5"/>
      <c r="AC24" s="5"/>
      <c r="AD24" s="5"/>
    </row>
    <row r="25" spans="1:30" ht="16.8" hidden="1" thickTop="1" thickBot="1" x14ac:dyDescent="0.35">
      <c r="A25" s="5"/>
      <c r="B25" s="5"/>
      <c r="C25" s="308">
        <f>'RPS%'!G22</f>
        <v>17</v>
      </c>
      <c r="D25" s="309">
        <f>'RPS%'!H22</f>
        <v>2036</v>
      </c>
      <c r="E25" s="310">
        <f>'RPS%'!I22</f>
        <v>3.3405976116278574E-2</v>
      </c>
      <c r="F25" s="310">
        <f>'RPS%'!J22</f>
        <v>2.52E-2</v>
      </c>
      <c r="G25" s="316">
        <f>'RPS%'!K22</f>
        <v>0.41620597611627858</v>
      </c>
      <c r="H25" s="301"/>
      <c r="I25" s="298"/>
      <c r="J25" s="298"/>
      <c r="K25" s="298"/>
      <c r="L25" s="298"/>
      <c r="M25" s="298"/>
      <c r="N25" s="298"/>
      <c r="O25" s="298"/>
      <c r="P25" s="353"/>
      <c r="Q25" s="305"/>
      <c r="R25" s="305"/>
      <c r="S25" s="305"/>
      <c r="T25" s="305"/>
      <c r="U25" s="305"/>
      <c r="V25" s="305"/>
      <c r="W25" s="305"/>
      <c r="X25" s="305"/>
      <c r="Y25" s="305"/>
      <c r="Z25" s="355"/>
      <c r="AA25" s="21"/>
      <c r="AB25" s="5"/>
      <c r="AC25" s="5"/>
      <c r="AD25" s="5"/>
    </row>
    <row r="26" spans="1:30" ht="16.8" hidden="1" thickTop="1" thickBot="1" x14ac:dyDescent="0.35">
      <c r="A26" s="5"/>
      <c r="B26" s="5"/>
      <c r="C26" s="308">
        <f>'RPS%'!G23</f>
        <v>18</v>
      </c>
      <c r="D26" s="309">
        <f>'RPS%'!H23</f>
        <v>2037</v>
      </c>
      <c r="E26" s="310">
        <f>'RPS%'!I23</f>
        <v>3.3405976116278574E-2</v>
      </c>
      <c r="F26" s="310">
        <f>'RPS%'!J23</f>
        <v>2.52E-2</v>
      </c>
      <c r="G26" s="316">
        <f>'RPS%'!K23</f>
        <v>0.44140597611627858</v>
      </c>
      <c r="H26" s="301"/>
      <c r="I26" s="298"/>
      <c r="J26" s="299"/>
      <c r="K26" s="299"/>
      <c r="L26" s="299"/>
      <c r="M26" s="299"/>
      <c r="N26" s="299"/>
      <c r="O26" s="299"/>
      <c r="P26" s="353"/>
      <c r="Q26" s="332"/>
      <c r="R26" s="332"/>
      <c r="S26" s="332"/>
      <c r="T26" s="332"/>
      <c r="U26" s="332"/>
      <c r="V26" s="332"/>
      <c r="W26" s="305"/>
      <c r="X26" s="305"/>
      <c r="Y26" s="305"/>
      <c r="Z26" s="355"/>
      <c r="AA26" s="21"/>
      <c r="AB26" s="5"/>
      <c r="AC26" s="5"/>
      <c r="AD26" s="5"/>
    </row>
    <row r="27" spans="1:30" ht="16.8" hidden="1" thickTop="1" thickBot="1" x14ac:dyDescent="0.35">
      <c r="A27" s="5"/>
      <c r="B27" s="5"/>
      <c r="C27" s="308">
        <f>'RPS%'!G24</f>
        <v>19</v>
      </c>
      <c r="D27" s="309">
        <f>'RPS%'!H24</f>
        <v>2038</v>
      </c>
      <c r="E27" s="310">
        <f>'RPS%'!I24</f>
        <v>3.3405976116278574E-2</v>
      </c>
      <c r="F27" s="310">
        <f>'RPS%'!J24</f>
        <v>2.52E-2</v>
      </c>
      <c r="G27" s="316">
        <f>'RPS%'!K24</f>
        <v>0.46660597611627858</v>
      </c>
      <c r="H27" s="301"/>
      <c r="I27" s="298"/>
      <c r="J27" s="299"/>
      <c r="K27" s="299"/>
      <c r="L27" s="299"/>
      <c r="M27" s="299"/>
      <c r="N27" s="299"/>
      <c r="O27" s="299"/>
      <c r="P27" s="353"/>
      <c r="Q27" s="332"/>
      <c r="R27" s="332"/>
      <c r="S27" s="332"/>
      <c r="T27" s="332"/>
      <c r="U27" s="332"/>
      <c r="V27" s="332"/>
      <c r="W27" s="305"/>
      <c r="X27" s="305"/>
      <c r="Y27" s="305"/>
      <c r="Z27" s="355"/>
      <c r="AA27" s="21"/>
      <c r="AB27" s="5"/>
      <c r="AC27" s="5"/>
      <c r="AD27" s="5"/>
    </row>
    <row r="28" spans="1:30" ht="16.8" hidden="1" thickTop="1" thickBot="1" x14ac:dyDescent="0.35">
      <c r="A28" s="5"/>
      <c r="B28" s="5"/>
      <c r="C28" s="308">
        <f>'RPS%'!G25</f>
        <v>20</v>
      </c>
      <c r="D28" s="309">
        <f>'RPS%'!H25</f>
        <v>2039</v>
      </c>
      <c r="E28" s="310">
        <f>'RPS%'!I25</f>
        <v>3.3405976116278574E-2</v>
      </c>
      <c r="F28" s="310">
        <f>'RPS%'!J25</f>
        <v>2.52E-2</v>
      </c>
      <c r="G28" s="316">
        <f>'RPS%'!K25</f>
        <v>0.49180597611627858</v>
      </c>
      <c r="H28" s="301"/>
      <c r="I28" s="298"/>
      <c r="J28" s="299"/>
      <c r="K28" s="299"/>
      <c r="L28" s="299"/>
      <c r="M28" s="299"/>
      <c r="N28" s="299"/>
      <c r="O28" s="299"/>
      <c r="P28" s="353"/>
      <c r="Q28" s="332"/>
      <c r="R28" s="332"/>
      <c r="S28" s="332"/>
      <c r="T28" s="332"/>
      <c r="U28" s="332"/>
      <c r="V28" s="332"/>
      <c r="W28" s="305"/>
      <c r="X28" s="305"/>
      <c r="Y28" s="305"/>
      <c r="Z28" s="355"/>
      <c r="AA28" s="21"/>
      <c r="AB28" s="5"/>
      <c r="AC28" s="5"/>
      <c r="AD28" s="5"/>
    </row>
    <row r="29" spans="1:30" ht="16.8" thickTop="1" thickBot="1" x14ac:dyDescent="0.35">
      <c r="A29" s="5"/>
      <c r="B29" s="5"/>
      <c r="C29" s="312">
        <f>'RPS%'!G26</f>
        <v>21</v>
      </c>
      <c r="D29" s="313">
        <f>'RPS%'!H26</f>
        <v>2040</v>
      </c>
      <c r="E29" s="314">
        <f>'RPS%'!I26</f>
        <v>3.3405976116278574E-2</v>
      </c>
      <c r="F29" s="314">
        <f>'RPS%'!J26</f>
        <v>2.52E-2</v>
      </c>
      <c r="G29" s="317">
        <f>'RPS%'!K26</f>
        <v>0.51700597611627863</v>
      </c>
      <c r="H29" s="302"/>
      <c r="I29" s="303"/>
      <c r="J29" s="304"/>
      <c r="K29" s="304"/>
      <c r="L29" s="304"/>
      <c r="M29" s="304"/>
      <c r="N29" s="304"/>
      <c r="O29" s="304"/>
      <c r="P29" s="356"/>
      <c r="Q29" s="357"/>
      <c r="R29" s="357"/>
      <c r="S29" s="357"/>
      <c r="T29" s="357"/>
      <c r="U29" s="357"/>
      <c r="V29" s="357"/>
      <c r="W29" s="306"/>
      <c r="X29" s="306"/>
      <c r="Y29" s="306"/>
      <c r="Z29" s="358"/>
      <c r="AA29" s="21"/>
      <c r="AB29" s="5"/>
      <c r="AC29" s="5"/>
      <c r="AD29" s="5"/>
    </row>
    <row r="30" spans="1:30" ht="16.2" thickTop="1" x14ac:dyDescent="0.3">
      <c r="A30" s="5"/>
      <c r="B30" s="5"/>
      <c r="C30" s="20"/>
      <c r="D30" s="20"/>
      <c r="E30" s="20"/>
      <c r="F30" s="20"/>
      <c r="G30" s="20"/>
      <c r="H30" s="20"/>
      <c r="I30" s="20"/>
      <c r="J30" s="296"/>
      <c r="K30" s="296"/>
      <c r="L30" s="296"/>
      <c r="M30" s="296"/>
      <c r="N30" s="296"/>
      <c r="O30" s="296"/>
      <c r="P30" s="20"/>
      <c r="Q30" s="296"/>
      <c r="R30" s="296"/>
      <c r="S30" s="296"/>
      <c r="T30" s="296"/>
      <c r="U30" s="296"/>
      <c r="V30" s="296"/>
      <c r="W30" s="20"/>
      <c r="X30" s="20"/>
      <c r="Y30" s="20"/>
      <c r="Z30" s="20"/>
      <c r="AA30" s="21"/>
      <c r="AB30" s="5"/>
      <c r="AC30" s="5"/>
      <c r="AD30" s="5"/>
    </row>
    <row r="31" spans="1:30" ht="15.6" x14ac:dyDescent="0.3">
      <c r="A31" s="5"/>
      <c r="B31" s="5"/>
      <c r="C31" s="20"/>
      <c r="D31" s="20"/>
      <c r="E31" s="20"/>
      <c r="F31" s="20"/>
      <c r="G31" s="20"/>
      <c r="H31" s="20"/>
      <c r="I31" s="20"/>
      <c r="J31" s="20"/>
      <c r="K31" s="20"/>
      <c r="L31" s="20"/>
      <c r="M31" s="20"/>
      <c r="N31" s="20"/>
      <c r="O31" s="20"/>
      <c r="P31" s="296"/>
      <c r="Q31" s="296"/>
      <c r="R31" s="296"/>
      <c r="S31" s="296"/>
      <c r="T31" s="296"/>
      <c r="U31" s="296"/>
      <c r="V31" s="296"/>
      <c r="W31" s="296"/>
      <c r="X31" s="296"/>
      <c r="Y31" s="296"/>
      <c r="Z31" s="296"/>
      <c r="AA31" s="21"/>
      <c r="AB31" s="5"/>
      <c r="AC31" s="5"/>
      <c r="AD31" s="5"/>
    </row>
    <row r="32" spans="1:30" ht="15.6" x14ac:dyDescent="0.3">
      <c r="A32" s="5"/>
      <c r="B32" s="5"/>
      <c r="C32" s="20"/>
      <c r="D32" s="20"/>
      <c r="E32" s="20"/>
      <c r="F32" s="20"/>
      <c r="G32" s="20"/>
      <c r="H32" s="20"/>
      <c r="I32" s="20"/>
      <c r="J32" s="20"/>
      <c r="K32" s="20"/>
      <c r="L32" s="20"/>
      <c r="M32" s="20"/>
      <c r="N32" s="20"/>
      <c r="O32" s="20"/>
      <c r="P32" s="296"/>
      <c r="Q32" s="296"/>
      <c r="R32" s="296"/>
      <c r="S32" s="296"/>
      <c r="T32" s="296"/>
      <c r="U32" s="296"/>
      <c r="V32" s="296"/>
      <c r="W32" s="296"/>
      <c r="X32" s="296"/>
      <c r="Y32" s="296"/>
      <c r="Z32" s="296"/>
      <c r="AA32" s="21"/>
      <c r="AB32" s="5"/>
      <c r="AC32" s="5"/>
      <c r="AD32" s="5"/>
    </row>
    <row r="33" spans="1:30" x14ac:dyDescent="0.3">
      <c r="A33" s="5"/>
      <c r="B33" s="5"/>
      <c r="C33" s="4"/>
      <c r="D33" s="4"/>
      <c r="E33" s="4"/>
      <c r="F33" s="4"/>
      <c r="G33" s="4"/>
      <c r="H33" s="4"/>
      <c r="I33" s="4"/>
      <c r="J33" s="4"/>
      <c r="K33" s="4"/>
      <c r="L33" s="4"/>
      <c r="M33" s="4"/>
      <c r="N33" s="4"/>
      <c r="O33" s="4"/>
      <c r="P33" s="91"/>
      <c r="Q33" s="91"/>
      <c r="R33" s="91"/>
      <c r="S33" s="91"/>
      <c r="T33" s="91"/>
      <c r="U33" s="91"/>
      <c r="V33" s="91"/>
      <c r="W33" s="91"/>
      <c r="X33" s="91"/>
      <c r="Y33" s="91"/>
      <c r="Z33" s="91"/>
      <c r="AA33" s="5"/>
      <c r="AB33" s="5"/>
      <c r="AC33" s="5"/>
      <c r="AD33" s="5"/>
    </row>
    <row r="34" spans="1:30" x14ac:dyDescent="0.3">
      <c r="A34" s="5"/>
      <c r="B34" s="5"/>
    </row>
  </sheetData>
  <sheetProtection formatRows="0"/>
  <protectedRanges>
    <protectedRange sqref="H7:O13" name="Range1"/>
  </protectedRanges>
  <mergeCells count="1">
    <mergeCell ref="C3:G4"/>
  </mergeCells>
  <conditionalFormatting sqref="H7:O12 I13:O13">
    <cfRule type="cellIs" dxfId="46" priority="3" operator="lessThan">
      <formula>0</formula>
    </cfRule>
  </conditionalFormatting>
  <conditionalFormatting sqref="P7:Z13">
    <cfRule type="cellIs" dxfId="45" priority="2" operator="lessThan">
      <formula>0</formula>
    </cfRule>
  </conditionalFormatting>
  <pageMargins left="0.7" right="0.7" top="0.75" bottom="0.75" header="0.3" footer="0.3"/>
  <pageSetup scale="23" orientation="portrait" r:id="rId1"/>
  <colBreaks count="1" manualBreakCount="1">
    <brk id="27" min="1"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498"/>
  <sheetViews>
    <sheetView view="pageBreakPreview" topLeftCell="A239" zoomScale="70" zoomScaleNormal="70" zoomScaleSheetLayoutView="70" workbookViewId="0">
      <selection activeCell="T474" sqref="T474"/>
    </sheetView>
  </sheetViews>
  <sheetFormatPr defaultRowHeight="14.4" x14ac:dyDescent="0.3"/>
  <cols>
    <col min="1" max="2" width="2.5546875" customWidth="1"/>
    <col min="3" max="3" width="8.6640625" customWidth="1"/>
    <col min="4" max="4" width="8.6640625" style="1" customWidth="1"/>
    <col min="5" max="5" width="25.6640625" customWidth="1"/>
    <col min="6" max="6" width="15.6640625" customWidth="1"/>
    <col min="7" max="7" width="8.88671875" style="1" customWidth="1"/>
    <col min="8" max="8" width="15.6640625" style="11" customWidth="1"/>
    <col min="9" max="20" width="15.6640625" style="1" customWidth="1"/>
    <col min="21" max="21" width="2.77734375" customWidth="1"/>
    <col min="22" max="22" width="16.6640625" style="5" bestFit="1" customWidth="1"/>
    <col min="23" max="33" width="8.88671875" style="5"/>
  </cols>
  <sheetData>
    <row r="1" spans="2:26" x14ac:dyDescent="0.3">
      <c r="B1" s="5"/>
      <c r="C1" s="5"/>
      <c r="D1" s="4"/>
      <c r="E1" s="5"/>
      <c r="F1" s="5"/>
      <c r="G1" s="4"/>
      <c r="H1" s="24"/>
      <c r="I1" s="4"/>
      <c r="J1" s="4"/>
      <c r="K1" s="4"/>
      <c r="L1" s="4"/>
      <c r="M1" s="4"/>
      <c r="N1" s="4"/>
      <c r="O1" s="4"/>
      <c r="P1" s="4"/>
      <c r="Q1" s="4"/>
      <c r="R1" s="4"/>
      <c r="S1" s="4"/>
      <c r="T1" s="4"/>
    </row>
    <row r="2" spans="2:26" ht="15" customHeight="1" thickBot="1" x14ac:dyDescent="0.35">
      <c r="B2" s="5"/>
      <c r="C2" s="5"/>
      <c r="D2" s="4"/>
      <c r="E2" s="5"/>
      <c r="F2" s="5"/>
      <c r="G2" s="4"/>
      <c r="H2" s="24"/>
      <c r="I2" s="4"/>
      <c r="J2" s="4"/>
      <c r="K2" s="4"/>
      <c r="L2" s="4"/>
      <c r="M2" s="4"/>
      <c r="N2" s="4"/>
      <c r="O2" s="4"/>
      <c r="P2" s="4"/>
      <c r="Q2" s="4"/>
      <c r="R2" s="4"/>
      <c r="S2" s="4"/>
      <c r="T2" s="4"/>
      <c r="U2" s="5"/>
    </row>
    <row r="3" spans="2:26" ht="15.6" customHeight="1" thickTop="1" x14ac:dyDescent="0.3">
      <c r="B3" s="5"/>
      <c r="C3" s="424" t="s">
        <v>451</v>
      </c>
      <c r="D3" s="425"/>
      <c r="E3" s="425"/>
      <c r="F3" s="425"/>
      <c r="G3" s="426"/>
      <c r="H3" s="24"/>
      <c r="I3" s="4"/>
      <c r="J3" s="4"/>
      <c r="K3" s="4"/>
      <c r="L3" s="4"/>
      <c r="M3" s="4"/>
      <c r="N3" s="4"/>
      <c r="O3" s="4"/>
      <c r="P3" s="4"/>
      <c r="Q3" s="4"/>
      <c r="R3" s="4"/>
      <c r="S3" s="4"/>
      <c r="T3" s="4"/>
      <c r="U3" s="5"/>
    </row>
    <row r="4" spans="2:26" ht="15.75" customHeight="1" thickBot="1" x14ac:dyDescent="0.35">
      <c r="B4" s="5"/>
      <c r="C4" s="427"/>
      <c r="D4" s="428"/>
      <c r="E4" s="428"/>
      <c r="F4" s="428"/>
      <c r="G4" s="429"/>
      <c r="H4" s="24"/>
      <c r="I4" s="4"/>
      <c r="J4" s="4"/>
      <c r="K4" s="4"/>
      <c r="L4" s="4"/>
      <c r="M4" s="4"/>
      <c r="N4" s="4"/>
      <c r="O4" s="4"/>
      <c r="P4" s="4"/>
      <c r="Q4" s="4"/>
      <c r="R4" s="4"/>
      <c r="S4" s="4"/>
      <c r="T4" s="4"/>
      <c r="U4" s="5"/>
    </row>
    <row r="5" spans="2:26" ht="16.8" thickTop="1" thickBot="1" x14ac:dyDescent="0.35">
      <c r="B5" s="5"/>
      <c r="C5" s="19"/>
      <c r="D5" s="20"/>
      <c r="E5" s="19"/>
      <c r="F5" s="19"/>
      <c r="G5"/>
      <c r="H5" s="92"/>
      <c r="I5" s="4"/>
      <c r="J5" s="4"/>
      <c r="K5" s="4"/>
      <c r="L5" s="4"/>
      <c r="M5" s="4"/>
      <c r="N5" s="4"/>
      <c r="O5" s="4"/>
      <c r="P5" s="4"/>
      <c r="Q5" s="4"/>
      <c r="R5" s="4"/>
      <c r="S5" s="4"/>
      <c r="T5" s="5"/>
      <c r="U5" s="5"/>
    </row>
    <row r="6" spans="2:26" ht="32.4" thickTop="1" thickBot="1" x14ac:dyDescent="0.35">
      <c r="B6" s="5"/>
      <c r="C6" s="446" t="s">
        <v>79</v>
      </c>
      <c r="D6" s="447"/>
      <c r="E6" s="447"/>
      <c r="F6" s="447"/>
      <c r="G6" s="448"/>
      <c r="H6" s="307" t="s">
        <v>52</v>
      </c>
      <c r="I6" s="307" t="s">
        <v>53</v>
      </c>
      <c r="J6" s="307" t="s">
        <v>54</v>
      </c>
      <c r="K6" s="307" t="s">
        <v>55</v>
      </c>
      <c r="L6" s="307" t="s">
        <v>56</v>
      </c>
      <c r="M6" s="307" t="s">
        <v>57</v>
      </c>
      <c r="N6" s="307" t="s">
        <v>58</v>
      </c>
      <c r="O6" s="307" t="s">
        <v>59</v>
      </c>
      <c r="P6" s="307" t="s">
        <v>60</v>
      </c>
      <c r="Q6" s="307" t="s">
        <v>61</v>
      </c>
      <c r="R6" s="307" t="s">
        <v>62</v>
      </c>
      <c r="S6" s="307" t="s">
        <v>63</v>
      </c>
      <c r="T6" s="315" t="s">
        <v>72</v>
      </c>
      <c r="U6" s="5"/>
      <c r="V6" s="46"/>
      <c r="W6" s="46"/>
      <c r="X6" s="46"/>
    </row>
    <row r="7" spans="2:26" ht="16.8" thickTop="1" thickBot="1" x14ac:dyDescent="0.35">
      <c r="B7" s="5"/>
      <c r="C7" s="449" t="s">
        <v>156</v>
      </c>
      <c r="D7" s="450"/>
      <c r="E7" s="450"/>
      <c r="F7" s="451"/>
      <c r="G7" s="110" t="s">
        <v>1</v>
      </c>
      <c r="H7" s="58">
        <f>H$8-H$209-H$210</f>
        <v>0</v>
      </c>
      <c r="I7" s="58">
        <f t="shared" ref="I7:S7" si="0">I$8-I$209-I$210</f>
        <v>0</v>
      </c>
      <c r="J7" s="58">
        <f t="shared" si="0"/>
        <v>0</v>
      </c>
      <c r="K7" s="58">
        <f t="shared" si="0"/>
        <v>0</v>
      </c>
      <c r="L7" s="58">
        <f t="shared" si="0"/>
        <v>0</v>
      </c>
      <c r="M7" s="58">
        <f t="shared" si="0"/>
        <v>0</v>
      </c>
      <c r="N7" s="58">
        <f t="shared" si="0"/>
        <v>0</v>
      </c>
      <c r="O7" s="58">
        <f t="shared" si="0"/>
        <v>0</v>
      </c>
      <c r="P7" s="58">
        <f t="shared" si="0"/>
        <v>0</v>
      </c>
      <c r="Q7" s="58">
        <f t="shared" si="0"/>
        <v>0</v>
      </c>
      <c r="R7" s="58">
        <f t="shared" si="0"/>
        <v>0</v>
      </c>
      <c r="S7" s="58">
        <f t="shared" si="0"/>
        <v>0</v>
      </c>
      <c r="T7" s="59">
        <f>T$8-T$209-T$210</f>
        <v>0</v>
      </c>
      <c r="U7" s="46"/>
      <c r="V7" s="46"/>
      <c r="W7" s="46"/>
      <c r="X7" s="46"/>
      <c r="Y7" s="46"/>
      <c r="Z7" s="46"/>
    </row>
    <row r="8" spans="2:26" ht="16.8" thickTop="1" thickBot="1" x14ac:dyDescent="0.35">
      <c r="B8" s="5"/>
      <c r="C8" s="111" t="s">
        <v>129</v>
      </c>
      <c r="D8" s="452" t="s">
        <v>167</v>
      </c>
      <c r="E8" s="453"/>
      <c r="F8" s="454"/>
      <c r="G8" s="110" t="s">
        <v>1</v>
      </c>
      <c r="H8" s="61">
        <f>SUM(H$9:H$208)</f>
        <v>0</v>
      </c>
      <c r="I8" s="55">
        <f t="shared" ref="I8:T8" si="1">SUM(I$9:I$208)</f>
        <v>0</v>
      </c>
      <c r="J8" s="55">
        <f t="shared" si="1"/>
        <v>0</v>
      </c>
      <c r="K8" s="55">
        <f t="shared" si="1"/>
        <v>0</v>
      </c>
      <c r="L8" s="55">
        <f t="shared" si="1"/>
        <v>0</v>
      </c>
      <c r="M8" s="55">
        <f t="shared" si="1"/>
        <v>0</v>
      </c>
      <c r="N8" s="55">
        <f t="shared" si="1"/>
        <v>0</v>
      </c>
      <c r="O8" s="55">
        <f t="shared" si="1"/>
        <v>0</v>
      </c>
      <c r="P8" s="55">
        <f t="shared" si="1"/>
        <v>0</v>
      </c>
      <c r="Q8" s="55">
        <f t="shared" si="1"/>
        <v>0</v>
      </c>
      <c r="R8" s="55">
        <f t="shared" si="1"/>
        <v>0</v>
      </c>
      <c r="S8" s="55">
        <f t="shared" si="1"/>
        <v>0</v>
      </c>
      <c r="T8" s="56">
        <f t="shared" si="1"/>
        <v>0</v>
      </c>
      <c r="U8" s="46"/>
      <c r="V8" s="95"/>
      <c r="W8" s="46"/>
      <c r="X8" s="46"/>
    </row>
    <row r="9" spans="2:26" ht="16.8" thickTop="1" thickBot="1" x14ac:dyDescent="0.35">
      <c r="B9" s="5"/>
      <c r="C9" s="139"/>
      <c r="D9" s="137" t="s">
        <v>135</v>
      </c>
      <c r="E9" s="455"/>
      <c r="F9" s="456"/>
      <c r="G9" s="110" t="s">
        <v>1</v>
      </c>
      <c r="H9" s="60"/>
      <c r="I9" s="60"/>
      <c r="J9" s="60"/>
      <c r="K9" s="60"/>
      <c r="L9" s="60"/>
      <c r="M9" s="60"/>
      <c r="N9" s="60"/>
      <c r="O9" s="60"/>
      <c r="P9" s="60"/>
      <c r="Q9" s="60"/>
      <c r="R9" s="60"/>
      <c r="S9" s="60"/>
      <c r="T9" s="56">
        <f>SUM($H9:$S9)</f>
        <v>0</v>
      </c>
      <c r="U9" s="46"/>
      <c r="V9" s="95"/>
      <c r="W9" s="46"/>
      <c r="X9" s="46"/>
    </row>
    <row r="10" spans="2:26" ht="16.8" thickTop="1" thickBot="1" x14ac:dyDescent="0.35">
      <c r="B10" s="5"/>
      <c r="C10" s="139"/>
      <c r="D10" s="137" t="s">
        <v>177</v>
      </c>
      <c r="E10" s="455"/>
      <c r="F10" s="456"/>
      <c r="G10" s="110" t="s">
        <v>1</v>
      </c>
      <c r="H10" s="60"/>
      <c r="I10" s="140"/>
      <c r="J10" s="140"/>
      <c r="K10" s="140"/>
      <c r="L10" s="140"/>
      <c r="M10" s="140"/>
      <c r="N10" s="140"/>
      <c r="O10" s="140"/>
      <c r="P10" s="140"/>
      <c r="Q10" s="140"/>
      <c r="R10" s="140"/>
      <c r="S10" s="140"/>
      <c r="T10" s="56">
        <f t="shared" ref="T10:T73" si="2">SUM($H10:$S10)</f>
        <v>0</v>
      </c>
      <c r="U10" s="46"/>
      <c r="V10" s="95"/>
      <c r="W10" s="46"/>
      <c r="X10" s="46"/>
    </row>
    <row r="11" spans="2:26" ht="16.8" thickTop="1" thickBot="1" x14ac:dyDescent="0.35">
      <c r="B11" s="5"/>
      <c r="C11" s="139"/>
      <c r="D11" s="137" t="s">
        <v>178</v>
      </c>
      <c r="E11" s="455"/>
      <c r="F11" s="456"/>
      <c r="G11" s="110" t="s">
        <v>1</v>
      </c>
      <c r="H11" s="60"/>
      <c r="I11" s="140"/>
      <c r="J11" s="140"/>
      <c r="K11" s="140"/>
      <c r="L11" s="140"/>
      <c r="M11" s="140"/>
      <c r="N11" s="140"/>
      <c r="O11" s="140"/>
      <c r="P11" s="140"/>
      <c r="Q11" s="140"/>
      <c r="R11" s="140"/>
      <c r="S11" s="140"/>
      <c r="T11" s="56">
        <f t="shared" si="2"/>
        <v>0</v>
      </c>
      <c r="U11" s="46"/>
      <c r="V11" s="95"/>
      <c r="W11" s="46"/>
      <c r="X11" s="46"/>
    </row>
    <row r="12" spans="2:26" ht="16.8" thickTop="1" thickBot="1" x14ac:dyDescent="0.35">
      <c r="B12" s="5"/>
      <c r="C12" s="139"/>
      <c r="D12" s="137" t="s">
        <v>179</v>
      </c>
      <c r="E12" s="455"/>
      <c r="F12" s="456"/>
      <c r="G12" s="110" t="s">
        <v>1</v>
      </c>
      <c r="H12" s="60"/>
      <c r="I12" s="140"/>
      <c r="J12" s="140"/>
      <c r="K12" s="140"/>
      <c r="L12" s="140"/>
      <c r="M12" s="140"/>
      <c r="N12" s="140"/>
      <c r="O12" s="140"/>
      <c r="P12" s="140"/>
      <c r="Q12" s="140"/>
      <c r="R12" s="140"/>
      <c r="S12" s="140"/>
      <c r="T12" s="56">
        <f t="shared" si="2"/>
        <v>0</v>
      </c>
      <c r="U12" s="46"/>
      <c r="V12" s="95"/>
      <c r="W12" s="46"/>
      <c r="X12" s="46"/>
    </row>
    <row r="13" spans="2:26" ht="16.8" thickTop="1" thickBot="1" x14ac:dyDescent="0.35">
      <c r="B13" s="5"/>
      <c r="C13" s="139"/>
      <c r="D13" s="137" t="s">
        <v>180</v>
      </c>
      <c r="E13" s="455"/>
      <c r="F13" s="456"/>
      <c r="G13" s="110" t="s">
        <v>1</v>
      </c>
      <c r="H13" s="60"/>
      <c r="I13" s="140"/>
      <c r="J13" s="140"/>
      <c r="K13" s="140"/>
      <c r="L13" s="140"/>
      <c r="M13" s="140"/>
      <c r="N13" s="140"/>
      <c r="O13" s="140"/>
      <c r="P13" s="140"/>
      <c r="Q13" s="140"/>
      <c r="R13" s="140"/>
      <c r="S13" s="140"/>
      <c r="T13" s="56">
        <f t="shared" si="2"/>
        <v>0</v>
      </c>
      <c r="U13" s="46"/>
      <c r="V13" s="95"/>
      <c r="W13" s="46"/>
      <c r="X13" s="46"/>
    </row>
    <row r="14" spans="2:26" ht="16.8" hidden="1" thickTop="1" thickBot="1" x14ac:dyDescent="0.35">
      <c r="B14" s="5"/>
      <c r="C14" s="139"/>
      <c r="D14" s="137" t="s">
        <v>181</v>
      </c>
      <c r="E14" s="455"/>
      <c r="F14" s="456"/>
      <c r="G14" s="110" t="s">
        <v>1</v>
      </c>
      <c r="H14" s="60"/>
      <c r="I14" s="140"/>
      <c r="J14" s="140"/>
      <c r="K14" s="140"/>
      <c r="L14" s="140"/>
      <c r="M14" s="140"/>
      <c r="N14" s="140"/>
      <c r="O14" s="140"/>
      <c r="P14" s="140"/>
      <c r="Q14" s="140"/>
      <c r="R14" s="140"/>
      <c r="S14" s="140"/>
      <c r="T14" s="56">
        <f t="shared" si="2"/>
        <v>0</v>
      </c>
      <c r="U14" s="46"/>
      <c r="V14" s="95"/>
      <c r="W14" s="46"/>
      <c r="X14" s="46"/>
    </row>
    <row r="15" spans="2:26" ht="16.8" hidden="1" thickTop="1" thickBot="1" x14ac:dyDescent="0.35">
      <c r="B15" s="5"/>
      <c r="C15" s="139"/>
      <c r="D15" s="137" t="s">
        <v>182</v>
      </c>
      <c r="E15" s="455"/>
      <c r="F15" s="456"/>
      <c r="G15" s="110" t="s">
        <v>1</v>
      </c>
      <c r="H15" s="60"/>
      <c r="I15" s="140"/>
      <c r="J15" s="140"/>
      <c r="K15" s="140"/>
      <c r="L15" s="140"/>
      <c r="M15" s="140"/>
      <c r="N15" s="140"/>
      <c r="O15" s="140"/>
      <c r="P15" s="140"/>
      <c r="Q15" s="140"/>
      <c r="R15" s="140"/>
      <c r="S15" s="140"/>
      <c r="T15" s="56">
        <f t="shared" si="2"/>
        <v>0</v>
      </c>
      <c r="U15" s="46"/>
      <c r="V15" s="95"/>
      <c r="W15" s="46"/>
      <c r="X15" s="46"/>
    </row>
    <row r="16" spans="2:26" ht="16.8" hidden="1" thickTop="1" thickBot="1" x14ac:dyDescent="0.35">
      <c r="B16" s="5"/>
      <c r="C16" s="139"/>
      <c r="D16" s="137" t="s">
        <v>183</v>
      </c>
      <c r="E16" s="455"/>
      <c r="F16" s="456"/>
      <c r="G16" s="110" t="s">
        <v>1</v>
      </c>
      <c r="H16" s="60"/>
      <c r="I16" s="140"/>
      <c r="J16" s="140"/>
      <c r="K16" s="140"/>
      <c r="L16" s="140"/>
      <c r="M16" s="140"/>
      <c r="N16" s="140"/>
      <c r="O16" s="140"/>
      <c r="P16" s="140"/>
      <c r="Q16" s="140"/>
      <c r="R16" s="140"/>
      <c r="S16" s="140"/>
      <c r="T16" s="56">
        <f t="shared" si="2"/>
        <v>0</v>
      </c>
      <c r="U16" s="46"/>
      <c r="V16" s="95"/>
      <c r="W16" s="46"/>
      <c r="X16" s="46"/>
    </row>
    <row r="17" spans="2:24" ht="16.8" hidden="1" thickTop="1" thickBot="1" x14ac:dyDescent="0.35">
      <c r="B17" s="5"/>
      <c r="C17" s="139"/>
      <c r="D17" s="137" t="s">
        <v>184</v>
      </c>
      <c r="E17" s="455"/>
      <c r="F17" s="456"/>
      <c r="G17" s="110" t="s">
        <v>1</v>
      </c>
      <c r="H17" s="60"/>
      <c r="I17" s="140"/>
      <c r="J17" s="140"/>
      <c r="K17" s="140"/>
      <c r="L17" s="140"/>
      <c r="M17" s="140"/>
      <c r="N17" s="140"/>
      <c r="O17" s="140"/>
      <c r="P17" s="140"/>
      <c r="Q17" s="140"/>
      <c r="R17" s="140"/>
      <c r="S17" s="140"/>
      <c r="T17" s="56">
        <f t="shared" si="2"/>
        <v>0</v>
      </c>
      <c r="U17" s="46"/>
      <c r="V17" s="95"/>
      <c r="W17" s="46"/>
      <c r="X17" s="46"/>
    </row>
    <row r="18" spans="2:24" ht="16.8" hidden="1" thickTop="1" thickBot="1" x14ac:dyDescent="0.35">
      <c r="B18" s="5"/>
      <c r="C18" s="139"/>
      <c r="D18" s="137" t="s">
        <v>185</v>
      </c>
      <c r="E18" s="455"/>
      <c r="F18" s="456"/>
      <c r="G18" s="110" t="s">
        <v>1</v>
      </c>
      <c r="H18" s="60"/>
      <c r="I18" s="140"/>
      <c r="J18" s="140"/>
      <c r="K18" s="140"/>
      <c r="L18" s="140"/>
      <c r="M18" s="140"/>
      <c r="N18" s="140"/>
      <c r="O18" s="140"/>
      <c r="P18" s="140"/>
      <c r="Q18" s="140"/>
      <c r="R18" s="140"/>
      <c r="S18" s="140"/>
      <c r="T18" s="56">
        <f t="shared" si="2"/>
        <v>0</v>
      </c>
      <c r="U18" s="46"/>
      <c r="V18" s="95"/>
      <c r="W18" s="46"/>
      <c r="X18" s="46"/>
    </row>
    <row r="19" spans="2:24" ht="16.8" hidden="1" thickTop="1" thickBot="1" x14ac:dyDescent="0.35">
      <c r="B19" s="5"/>
      <c r="C19" s="139"/>
      <c r="D19" s="137" t="s">
        <v>186</v>
      </c>
      <c r="E19" s="455"/>
      <c r="F19" s="456"/>
      <c r="G19" s="110" t="s">
        <v>1</v>
      </c>
      <c r="H19" s="60"/>
      <c r="I19" s="140"/>
      <c r="J19" s="140"/>
      <c r="K19" s="140"/>
      <c r="L19" s="140"/>
      <c r="M19" s="140"/>
      <c r="N19" s="140"/>
      <c r="O19" s="140"/>
      <c r="P19" s="140"/>
      <c r="Q19" s="140"/>
      <c r="R19" s="140"/>
      <c r="S19" s="140"/>
      <c r="T19" s="56">
        <f t="shared" si="2"/>
        <v>0</v>
      </c>
      <c r="U19" s="46"/>
      <c r="V19" s="95"/>
      <c r="W19" s="46"/>
      <c r="X19" s="46"/>
    </row>
    <row r="20" spans="2:24" ht="16.8" hidden="1" thickTop="1" thickBot="1" x14ac:dyDescent="0.35">
      <c r="B20" s="5"/>
      <c r="C20" s="139"/>
      <c r="D20" s="137" t="s">
        <v>187</v>
      </c>
      <c r="E20" s="455"/>
      <c r="F20" s="456"/>
      <c r="G20" s="110" t="s">
        <v>1</v>
      </c>
      <c r="H20" s="60"/>
      <c r="I20" s="140"/>
      <c r="J20" s="140"/>
      <c r="K20" s="140"/>
      <c r="L20" s="140"/>
      <c r="M20" s="140"/>
      <c r="N20" s="140"/>
      <c r="O20" s="140"/>
      <c r="P20" s="140"/>
      <c r="Q20" s="140"/>
      <c r="R20" s="140"/>
      <c r="S20" s="140"/>
      <c r="T20" s="56">
        <f t="shared" si="2"/>
        <v>0</v>
      </c>
      <c r="U20" s="46"/>
      <c r="V20" s="95"/>
      <c r="W20" s="46"/>
      <c r="X20" s="46"/>
    </row>
    <row r="21" spans="2:24" ht="16.8" hidden="1" thickTop="1" thickBot="1" x14ac:dyDescent="0.35">
      <c r="B21" s="5"/>
      <c r="C21" s="139"/>
      <c r="D21" s="137" t="s">
        <v>188</v>
      </c>
      <c r="E21" s="455"/>
      <c r="F21" s="456"/>
      <c r="G21" s="110" t="s">
        <v>1</v>
      </c>
      <c r="H21" s="60"/>
      <c r="I21" s="140"/>
      <c r="J21" s="140"/>
      <c r="K21" s="140"/>
      <c r="L21" s="140"/>
      <c r="M21" s="140"/>
      <c r="N21" s="140"/>
      <c r="O21" s="140"/>
      <c r="P21" s="140"/>
      <c r="Q21" s="140"/>
      <c r="R21" s="140"/>
      <c r="S21" s="140"/>
      <c r="T21" s="56">
        <f t="shared" si="2"/>
        <v>0</v>
      </c>
      <c r="U21" s="46"/>
      <c r="V21" s="95"/>
      <c r="W21" s="46"/>
      <c r="X21" s="46"/>
    </row>
    <row r="22" spans="2:24" ht="16.8" hidden="1" thickTop="1" thickBot="1" x14ac:dyDescent="0.35">
      <c r="B22" s="5"/>
      <c r="C22" s="139"/>
      <c r="D22" s="137" t="s">
        <v>189</v>
      </c>
      <c r="E22" s="455"/>
      <c r="F22" s="456"/>
      <c r="G22" s="110" t="s">
        <v>1</v>
      </c>
      <c r="H22" s="60"/>
      <c r="I22" s="140"/>
      <c r="J22" s="140"/>
      <c r="K22" s="140"/>
      <c r="L22" s="140"/>
      <c r="M22" s="140"/>
      <c r="N22" s="140"/>
      <c r="O22" s="140"/>
      <c r="P22" s="140"/>
      <c r="Q22" s="140"/>
      <c r="R22" s="140"/>
      <c r="S22" s="140"/>
      <c r="T22" s="56">
        <f t="shared" si="2"/>
        <v>0</v>
      </c>
      <c r="U22" s="46"/>
      <c r="V22" s="95"/>
      <c r="W22" s="46"/>
      <c r="X22" s="46"/>
    </row>
    <row r="23" spans="2:24" ht="16.8" hidden="1" thickTop="1" thickBot="1" x14ac:dyDescent="0.35">
      <c r="B23" s="5"/>
      <c r="C23" s="139"/>
      <c r="D23" s="137" t="s">
        <v>190</v>
      </c>
      <c r="E23" s="455"/>
      <c r="F23" s="456"/>
      <c r="G23" s="110" t="s">
        <v>1</v>
      </c>
      <c r="H23" s="60"/>
      <c r="I23" s="140"/>
      <c r="J23" s="140"/>
      <c r="K23" s="140"/>
      <c r="L23" s="140"/>
      <c r="M23" s="140"/>
      <c r="N23" s="140"/>
      <c r="O23" s="140"/>
      <c r="P23" s="140"/>
      <c r="Q23" s="140"/>
      <c r="R23" s="140"/>
      <c r="S23" s="140"/>
      <c r="T23" s="56">
        <f t="shared" si="2"/>
        <v>0</v>
      </c>
      <c r="U23" s="46"/>
      <c r="V23" s="95"/>
      <c r="W23" s="46"/>
      <c r="X23" s="46"/>
    </row>
    <row r="24" spans="2:24" ht="16.8" hidden="1" thickTop="1" thickBot="1" x14ac:dyDescent="0.35">
      <c r="B24" s="5"/>
      <c r="C24" s="139"/>
      <c r="D24" s="137" t="s">
        <v>191</v>
      </c>
      <c r="E24" s="455"/>
      <c r="F24" s="456"/>
      <c r="G24" s="110" t="s">
        <v>1</v>
      </c>
      <c r="H24" s="60"/>
      <c r="I24" s="140"/>
      <c r="J24" s="140"/>
      <c r="K24" s="140"/>
      <c r="L24" s="140"/>
      <c r="M24" s="140"/>
      <c r="N24" s="140"/>
      <c r="O24" s="140"/>
      <c r="P24" s="140"/>
      <c r="Q24" s="140"/>
      <c r="R24" s="140"/>
      <c r="S24" s="140"/>
      <c r="T24" s="56">
        <f t="shared" si="2"/>
        <v>0</v>
      </c>
      <c r="U24" s="46"/>
      <c r="V24" s="95"/>
      <c r="W24" s="46"/>
      <c r="X24" s="46"/>
    </row>
    <row r="25" spans="2:24" ht="16.8" hidden="1" thickTop="1" thickBot="1" x14ac:dyDescent="0.35">
      <c r="B25" s="5"/>
      <c r="C25" s="139"/>
      <c r="D25" s="137" t="s">
        <v>192</v>
      </c>
      <c r="E25" s="455"/>
      <c r="F25" s="456"/>
      <c r="G25" s="110" t="s">
        <v>1</v>
      </c>
      <c r="H25" s="60"/>
      <c r="I25" s="140"/>
      <c r="J25" s="140"/>
      <c r="K25" s="140"/>
      <c r="L25" s="140"/>
      <c r="M25" s="140"/>
      <c r="N25" s="140"/>
      <c r="O25" s="140"/>
      <c r="P25" s="140"/>
      <c r="Q25" s="140"/>
      <c r="R25" s="140"/>
      <c r="S25" s="140"/>
      <c r="T25" s="56">
        <f t="shared" si="2"/>
        <v>0</v>
      </c>
      <c r="U25" s="46"/>
      <c r="V25" s="95"/>
      <c r="W25" s="46"/>
      <c r="X25" s="46"/>
    </row>
    <row r="26" spans="2:24" ht="16.8" hidden="1" thickTop="1" thickBot="1" x14ac:dyDescent="0.35">
      <c r="B26" s="5"/>
      <c r="C26" s="139"/>
      <c r="D26" s="137" t="s">
        <v>193</v>
      </c>
      <c r="E26" s="455"/>
      <c r="F26" s="456"/>
      <c r="G26" s="110" t="s">
        <v>1</v>
      </c>
      <c r="H26" s="60"/>
      <c r="I26" s="140"/>
      <c r="J26" s="140"/>
      <c r="K26" s="140"/>
      <c r="L26" s="140"/>
      <c r="M26" s="140"/>
      <c r="N26" s="140"/>
      <c r="O26" s="140"/>
      <c r="P26" s="140"/>
      <c r="Q26" s="140"/>
      <c r="R26" s="140"/>
      <c r="S26" s="140"/>
      <c r="T26" s="56">
        <f t="shared" si="2"/>
        <v>0</v>
      </c>
      <c r="U26" s="46"/>
      <c r="V26" s="95"/>
      <c r="W26" s="46"/>
      <c r="X26" s="46"/>
    </row>
    <row r="27" spans="2:24" ht="16.8" hidden="1" thickTop="1" thickBot="1" x14ac:dyDescent="0.35">
      <c r="B27" s="5"/>
      <c r="C27" s="139"/>
      <c r="D27" s="137" t="s">
        <v>194</v>
      </c>
      <c r="E27" s="455"/>
      <c r="F27" s="456"/>
      <c r="G27" s="110" t="s">
        <v>1</v>
      </c>
      <c r="H27" s="60"/>
      <c r="I27" s="140"/>
      <c r="J27" s="140"/>
      <c r="K27" s="140"/>
      <c r="L27" s="140"/>
      <c r="M27" s="140"/>
      <c r="N27" s="140"/>
      <c r="O27" s="140"/>
      <c r="P27" s="140"/>
      <c r="Q27" s="140"/>
      <c r="R27" s="140"/>
      <c r="S27" s="140"/>
      <c r="T27" s="56">
        <f t="shared" si="2"/>
        <v>0</v>
      </c>
      <c r="U27" s="46"/>
      <c r="V27" s="95"/>
      <c r="W27" s="46"/>
      <c r="X27" s="46"/>
    </row>
    <row r="28" spans="2:24" ht="16.8" hidden="1" thickTop="1" thickBot="1" x14ac:dyDescent="0.35">
      <c r="B28" s="5"/>
      <c r="C28" s="139"/>
      <c r="D28" s="137" t="s">
        <v>195</v>
      </c>
      <c r="E28" s="455"/>
      <c r="F28" s="456"/>
      <c r="G28" s="110" t="s">
        <v>1</v>
      </c>
      <c r="H28" s="60"/>
      <c r="I28" s="140"/>
      <c r="J28" s="140"/>
      <c r="K28" s="140"/>
      <c r="L28" s="140"/>
      <c r="M28" s="140"/>
      <c r="N28" s="140"/>
      <c r="O28" s="140"/>
      <c r="P28" s="140"/>
      <c r="Q28" s="140"/>
      <c r="R28" s="140"/>
      <c r="S28" s="140"/>
      <c r="T28" s="56">
        <f t="shared" si="2"/>
        <v>0</v>
      </c>
      <c r="U28" s="46"/>
      <c r="V28" s="95"/>
      <c r="W28" s="46"/>
      <c r="X28" s="46"/>
    </row>
    <row r="29" spans="2:24" ht="16.8" hidden="1" thickTop="1" thickBot="1" x14ac:dyDescent="0.35">
      <c r="B29" s="5"/>
      <c r="C29" s="139"/>
      <c r="D29" s="137" t="s">
        <v>196</v>
      </c>
      <c r="E29" s="455"/>
      <c r="F29" s="456"/>
      <c r="G29" s="110" t="s">
        <v>1</v>
      </c>
      <c r="H29" s="60"/>
      <c r="I29" s="140"/>
      <c r="J29" s="140"/>
      <c r="K29" s="140"/>
      <c r="L29" s="140"/>
      <c r="M29" s="140"/>
      <c r="N29" s="140"/>
      <c r="O29" s="140"/>
      <c r="P29" s="140"/>
      <c r="Q29" s="140"/>
      <c r="R29" s="140"/>
      <c r="S29" s="140"/>
      <c r="T29" s="56">
        <f t="shared" si="2"/>
        <v>0</v>
      </c>
      <c r="U29" s="46"/>
      <c r="V29" s="95"/>
      <c r="W29" s="46"/>
      <c r="X29" s="46"/>
    </row>
    <row r="30" spans="2:24" ht="16.8" hidden="1" thickTop="1" thickBot="1" x14ac:dyDescent="0.35">
      <c r="B30" s="5"/>
      <c r="C30" s="139"/>
      <c r="D30" s="137" t="s">
        <v>197</v>
      </c>
      <c r="E30" s="455"/>
      <c r="F30" s="456"/>
      <c r="G30" s="110" t="s">
        <v>1</v>
      </c>
      <c r="H30" s="60"/>
      <c r="I30" s="140"/>
      <c r="J30" s="140"/>
      <c r="K30" s="140"/>
      <c r="L30" s="140"/>
      <c r="M30" s="140"/>
      <c r="N30" s="140"/>
      <c r="O30" s="140"/>
      <c r="P30" s="140"/>
      <c r="Q30" s="140"/>
      <c r="R30" s="140"/>
      <c r="S30" s="140"/>
      <c r="T30" s="56">
        <f t="shared" si="2"/>
        <v>0</v>
      </c>
      <c r="U30" s="46"/>
      <c r="V30" s="95"/>
      <c r="W30" s="46"/>
      <c r="X30" s="46"/>
    </row>
    <row r="31" spans="2:24" ht="16.8" hidden="1" thickTop="1" thickBot="1" x14ac:dyDescent="0.35">
      <c r="B31" s="5"/>
      <c r="C31" s="139"/>
      <c r="D31" s="137" t="s">
        <v>198</v>
      </c>
      <c r="E31" s="455"/>
      <c r="F31" s="456"/>
      <c r="G31" s="110" t="s">
        <v>1</v>
      </c>
      <c r="H31" s="60"/>
      <c r="I31" s="140"/>
      <c r="J31" s="140"/>
      <c r="K31" s="140"/>
      <c r="L31" s="140"/>
      <c r="M31" s="140"/>
      <c r="N31" s="140"/>
      <c r="O31" s="140"/>
      <c r="P31" s="140"/>
      <c r="Q31" s="140"/>
      <c r="R31" s="140"/>
      <c r="S31" s="140"/>
      <c r="T31" s="56">
        <f t="shared" si="2"/>
        <v>0</v>
      </c>
      <c r="U31" s="46"/>
      <c r="V31" s="95"/>
      <c r="W31" s="46"/>
      <c r="X31" s="46"/>
    </row>
    <row r="32" spans="2:24" ht="16.8" hidden="1" thickTop="1" thickBot="1" x14ac:dyDescent="0.35">
      <c r="B32" s="5"/>
      <c r="C32" s="139"/>
      <c r="D32" s="137" t="s">
        <v>199</v>
      </c>
      <c r="E32" s="455"/>
      <c r="F32" s="456"/>
      <c r="G32" s="110" t="s">
        <v>1</v>
      </c>
      <c r="H32" s="60"/>
      <c r="I32" s="140"/>
      <c r="J32" s="140"/>
      <c r="K32" s="140"/>
      <c r="L32" s="140"/>
      <c r="M32" s="140"/>
      <c r="N32" s="140"/>
      <c r="O32" s="140"/>
      <c r="P32" s="140"/>
      <c r="Q32" s="140"/>
      <c r="R32" s="140"/>
      <c r="S32" s="140"/>
      <c r="T32" s="56">
        <f t="shared" si="2"/>
        <v>0</v>
      </c>
      <c r="U32" s="46"/>
      <c r="V32" s="95"/>
      <c r="W32" s="46"/>
      <c r="X32" s="46"/>
    </row>
    <row r="33" spans="2:24" ht="16.8" hidden="1" thickTop="1" thickBot="1" x14ac:dyDescent="0.35">
      <c r="B33" s="5"/>
      <c r="C33" s="139"/>
      <c r="D33" s="137" t="s">
        <v>200</v>
      </c>
      <c r="E33" s="455"/>
      <c r="F33" s="456"/>
      <c r="G33" s="110" t="s">
        <v>1</v>
      </c>
      <c r="H33" s="60"/>
      <c r="I33" s="140"/>
      <c r="J33" s="140"/>
      <c r="K33" s="140"/>
      <c r="L33" s="140"/>
      <c r="M33" s="140"/>
      <c r="N33" s="140"/>
      <c r="O33" s="140"/>
      <c r="P33" s="140"/>
      <c r="Q33" s="140"/>
      <c r="R33" s="140"/>
      <c r="S33" s="140"/>
      <c r="T33" s="56">
        <f t="shared" si="2"/>
        <v>0</v>
      </c>
      <c r="U33" s="46"/>
      <c r="V33" s="95"/>
      <c r="W33" s="46"/>
      <c r="X33" s="46"/>
    </row>
    <row r="34" spans="2:24" ht="16.8" hidden="1" thickTop="1" thickBot="1" x14ac:dyDescent="0.35">
      <c r="B34" s="5"/>
      <c r="C34" s="139"/>
      <c r="D34" s="137" t="s">
        <v>160</v>
      </c>
      <c r="E34" s="455"/>
      <c r="F34" s="456"/>
      <c r="G34" s="110" t="s">
        <v>1</v>
      </c>
      <c r="H34" s="60"/>
      <c r="I34" s="140"/>
      <c r="J34" s="140"/>
      <c r="K34" s="140"/>
      <c r="L34" s="140"/>
      <c r="M34" s="140"/>
      <c r="N34" s="140"/>
      <c r="O34" s="140"/>
      <c r="P34" s="140"/>
      <c r="Q34" s="140"/>
      <c r="R34" s="140"/>
      <c r="S34" s="140"/>
      <c r="T34" s="56">
        <f t="shared" si="2"/>
        <v>0</v>
      </c>
      <c r="U34" s="46"/>
      <c r="V34" s="95"/>
      <c r="W34" s="46"/>
      <c r="X34" s="46"/>
    </row>
    <row r="35" spans="2:24" ht="16.8" hidden="1" thickTop="1" thickBot="1" x14ac:dyDescent="0.35">
      <c r="B35" s="5"/>
      <c r="C35" s="139"/>
      <c r="D35" s="137" t="s">
        <v>201</v>
      </c>
      <c r="E35" s="455"/>
      <c r="F35" s="456"/>
      <c r="G35" s="110" t="s">
        <v>1</v>
      </c>
      <c r="H35" s="60"/>
      <c r="I35" s="140"/>
      <c r="J35" s="140"/>
      <c r="K35" s="140"/>
      <c r="L35" s="140"/>
      <c r="M35" s="140"/>
      <c r="N35" s="140"/>
      <c r="O35" s="140"/>
      <c r="P35" s="140"/>
      <c r="Q35" s="140"/>
      <c r="R35" s="140"/>
      <c r="S35" s="140"/>
      <c r="T35" s="56">
        <f t="shared" si="2"/>
        <v>0</v>
      </c>
      <c r="U35" s="46"/>
      <c r="V35" s="95"/>
      <c r="W35" s="46"/>
      <c r="X35" s="46"/>
    </row>
    <row r="36" spans="2:24" ht="16.8" hidden="1" thickTop="1" thickBot="1" x14ac:dyDescent="0.35">
      <c r="B36" s="5"/>
      <c r="C36" s="139"/>
      <c r="D36" s="137" t="s">
        <v>202</v>
      </c>
      <c r="E36" s="455"/>
      <c r="F36" s="456"/>
      <c r="G36" s="110" t="s">
        <v>1</v>
      </c>
      <c r="H36" s="60"/>
      <c r="I36" s="140"/>
      <c r="J36" s="140"/>
      <c r="K36" s="140"/>
      <c r="L36" s="140"/>
      <c r="M36" s="140"/>
      <c r="N36" s="140"/>
      <c r="O36" s="140"/>
      <c r="P36" s="140"/>
      <c r="Q36" s="140"/>
      <c r="R36" s="140"/>
      <c r="S36" s="140"/>
      <c r="T36" s="56">
        <f t="shared" si="2"/>
        <v>0</v>
      </c>
      <c r="U36" s="46"/>
      <c r="V36" s="95"/>
      <c r="W36" s="46"/>
      <c r="X36" s="46"/>
    </row>
    <row r="37" spans="2:24" ht="16.8" hidden="1" thickTop="1" thickBot="1" x14ac:dyDescent="0.35">
      <c r="B37" s="5"/>
      <c r="C37" s="139"/>
      <c r="D37" s="137" t="s">
        <v>203</v>
      </c>
      <c r="E37" s="455"/>
      <c r="F37" s="456"/>
      <c r="G37" s="110" t="s">
        <v>1</v>
      </c>
      <c r="H37" s="60"/>
      <c r="I37" s="140"/>
      <c r="J37" s="140"/>
      <c r="K37" s="140"/>
      <c r="L37" s="140"/>
      <c r="M37" s="140"/>
      <c r="N37" s="140"/>
      <c r="O37" s="140"/>
      <c r="P37" s="140"/>
      <c r="Q37" s="140"/>
      <c r="R37" s="140"/>
      <c r="S37" s="140"/>
      <c r="T37" s="56">
        <f t="shared" si="2"/>
        <v>0</v>
      </c>
      <c r="U37" s="46"/>
      <c r="V37" s="95"/>
      <c r="W37" s="46"/>
      <c r="X37" s="46"/>
    </row>
    <row r="38" spans="2:24" ht="16.8" hidden="1" thickTop="1" thickBot="1" x14ac:dyDescent="0.35">
      <c r="B38" s="5"/>
      <c r="C38" s="139"/>
      <c r="D38" s="137" t="s">
        <v>204</v>
      </c>
      <c r="E38" s="455"/>
      <c r="F38" s="456"/>
      <c r="G38" s="110" t="s">
        <v>1</v>
      </c>
      <c r="H38" s="60"/>
      <c r="I38" s="140"/>
      <c r="J38" s="140"/>
      <c r="K38" s="140"/>
      <c r="L38" s="140"/>
      <c r="M38" s="140"/>
      <c r="N38" s="140"/>
      <c r="O38" s="140"/>
      <c r="P38" s="140"/>
      <c r="Q38" s="140"/>
      <c r="R38" s="140"/>
      <c r="S38" s="140"/>
      <c r="T38" s="56">
        <f t="shared" si="2"/>
        <v>0</v>
      </c>
      <c r="U38" s="46"/>
      <c r="V38" s="95"/>
      <c r="W38" s="46"/>
      <c r="X38" s="46"/>
    </row>
    <row r="39" spans="2:24" ht="16.8" hidden="1" thickTop="1" thickBot="1" x14ac:dyDescent="0.35">
      <c r="B39" s="5"/>
      <c r="C39" s="139"/>
      <c r="D39" s="137" t="s">
        <v>205</v>
      </c>
      <c r="E39" s="455"/>
      <c r="F39" s="456"/>
      <c r="G39" s="110" t="s">
        <v>1</v>
      </c>
      <c r="H39" s="60"/>
      <c r="I39" s="140"/>
      <c r="J39" s="140"/>
      <c r="K39" s="140"/>
      <c r="L39" s="140"/>
      <c r="M39" s="140"/>
      <c r="N39" s="140"/>
      <c r="O39" s="140"/>
      <c r="P39" s="140"/>
      <c r="Q39" s="140"/>
      <c r="R39" s="140"/>
      <c r="S39" s="140"/>
      <c r="T39" s="56">
        <f t="shared" si="2"/>
        <v>0</v>
      </c>
      <c r="U39" s="46"/>
      <c r="V39" s="95"/>
      <c r="W39" s="46"/>
      <c r="X39" s="46"/>
    </row>
    <row r="40" spans="2:24" ht="16.8" hidden="1" thickTop="1" thickBot="1" x14ac:dyDescent="0.35">
      <c r="B40" s="5"/>
      <c r="C40" s="139"/>
      <c r="D40" s="137" t="s">
        <v>206</v>
      </c>
      <c r="E40" s="455"/>
      <c r="F40" s="456"/>
      <c r="G40" s="110" t="s">
        <v>1</v>
      </c>
      <c r="H40" s="60"/>
      <c r="I40" s="140"/>
      <c r="J40" s="140"/>
      <c r="K40" s="140"/>
      <c r="L40" s="140"/>
      <c r="M40" s="140"/>
      <c r="N40" s="140"/>
      <c r="O40" s="140"/>
      <c r="P40" s="140"/>
      <c r="Q40" s="140"/>
      <c r="R40" s="140"/>
      <c r="S40" s="140"/>
      <c r="T40" s="56">
        <f t="shared" si="2"/>
        <v>0</v>
      </c>
      <c r="U40" s="46"/>
      <c r="V40" s="95"/>
      <c r="W40" s="46"/>
      <c r="X40" s="46"/>
    </row>
    <row r="41" spans="2:24" ht="16.8" hidden="1" thickTop="1" thickBot="1" x14ac:dyDescent="0.35">
      <c r="B41" s="5"/>
      <c r="C41" s="139"/>
      <c r="D41" s="137" t="s">
        <v>207</v>
      </c>
      <c r="E41" s="455"/>
      <c r="F41" s="456"/>
      <c r="G41" s="110" t="s">
        <v>1</v>
      </c>
      <c r="H41" s="60"/>
      <c r="I41" s="140"/>
      <c r="J41" s="140"/>
      <c r="K41" s="140"/>
      <c r="L41" s="140"/>
      <c r="M41" s="140"/>
      <c r="N41" s="140"/>
      <c r="O41" s="140"/>
      <c r="P41" s="140"/>
      <c r="Q41" s="140"/>
      <c r="R41" s="140"/>
      <c r="S41" s="140"/>
      <c r="T41" s="56">
        <f t="shared" si="2"/>
        <v>0</v>
      </c>
      <c r="U41" s="46"/>
      <c r="V41" s="95"/>
      <c r="W41" s="46"/>
      <c r="X41" s="46"/>
    </row>
    <row r="42" spans="2:24" ht="16.8" hidden="1" thickTop="1" thickBot="1" x14ac:dyDescent="0.35">
      <c r="B42" s="5"/>
      <c r="C42" s="139"/>
      <c r="D42" s="137" t="s">
        <v>208</v>
      </c>
      <c r="E42" s="455"/>
      <c r="F42" s="456"/>
      <c r="G42" s="110" t="s">
        <v>1</v>
      </c>
      <c r="H42" s="60"/>
      <c r="I42" s="140"/>
      <c r="J42" s="140"/>
      <c r="K42" s="140"/>
      <c r="L42" s="140"/>
      <c r="M42" s="140"/>
      <c r="N42" s="140"/>
      <c r="O42" s="140"/>
      <c r="P42" s="140"/>
      <c r="Q42" s="140"/>
      <c r="R42" s="140"/>
      <c r="S42" s="140"/>
      <c r="T42" s="56">
        <f t="shared" si="2"/>
        <v>0</v>
      </c>
      <c r="U42" s="46"/>
      <c r="V42" s="95"/>
      <c r="W42" s="46"/>
      <c r="X42" s="46"/>
    </row>
    <row r="43" spans="2:24" ht="16.8" hidden="1" thickTop="1" thickBot="1" x14ac:dyDescent="0.35">
      <c r="B43" s="5"/>
      <c r="C43" s="139"/>
      <c r="D43" s="137" t="s">
        <v>209</v>
      </c>
      <c r="E43" s="455"/>
      <c r="F43" s="456"/>
      <c r="G43" s="110" t="s">
        <v>1</v>
      </c>
      <c r="H43" s="60"/>
      <c r="I43" s="140"/>
      <c r="J43" s="140"/>
      <c r="K43" s="140"/>
      <c r="L43" s="140"/>
      <c r="M43" s="140"/>
      <c r="N43" s="140"/>
      <c r="O43" s="140"/>
      <c r="P43" s="140"/>
      <c r="Q43" s="140"/>
      <c r="R43" s="140"/>
      <c r="S43" s="140"/>
      <c r="T43" s="56">
        <f t="shared" si="2"/>
        <v>0</v>
      </c>
      <c r="U43" s="46"/>
      <c r="V43" s="95"/>
      <c r="W43" s="46"/>
      <c r="X43" s="46"/>
    </row>
    <row r="44" spans="2:24" ht="16.8" hidden="1" thickTop="1" thickBot="1" x14ac:dyDescent="0.35">
      <c r="B44" s="5"/>
      <c r="C44" s="139"/>
      <c r="D44" s="137" t="s">
        <v>210</v>
      </c>
      <c r="E44" s="455"/>
      <c r="F44" s="456"/>
      <c r="G44" s="110" t="s">
        <v>1</v>
      </c>
      <c r="H44" s="60"/>
      <c r="I44" s="140"/>
      <c r="J44" s="140"/>
      <c r="K44" s="140"/>
      <c r="L44" s="140"/>
      <c r="M44" s="140"/>
      <c r="N44" s="140"/>
      <c r="O44" s="140"/>
      <c r="P44" s="140"/>
      <c r="Q44" s="140"/>
      <c r="R44" s="140"/>
      <c r="S44" s="140"/>
      <c r="T44" s="56">
        <f t="shared" si="2"/>
        <v>0</v>
      </c>
      <c r="U44" s="46"/>
      <c r="V44" s="95"/>
      <c r="W44" s="46"/>
      <c r="X44" s="46"/>
    </row>
    <row r="45" spans="2:24" ht="16.8" hidden="1" thickTop="1" thickBot="1" x14ac:dyDescent="0.35">
      <c r="B45" s="5"/>
      <c r="C45" s="139"/>
      <c r="D45" s="137" t="s">
        <v>211</v>
      </c>
      <c r="E45" s="455"/>
      <c r="F45" s="456"/>
      <c r="G45" s="110" t="s">
        <v>1</v>
      </c>
      <c r="H45" s="60"/>
      <c r="I45" s="140"/>
      <c r="J45" s="140"/>
      <c r="K45" s="140"/>
      <c r="L45" s="140"/>
      <c r="M45" s="140"/>
      <c r="N45" s="140"/>
      <c r="O45" s="140"/>
      <c r="P45" s="140"/>
      <c r="Q45" s="140"/>
      <c r="R45" s="140"/>
      <c r="S45" s="140"/>
      <c r="T45" s="56">
        <f t="shared" si="2"/>
        <v>0</v>
      </c>
      <c r="U45" s="46"/>
      <c r="V45" s="95"/>
      <c r="W45" s="46"/>
      <c r="X45" s="46"/>
    </row>
    <row r="46" spans="2:24" ht="16.8" hidden="1" thickTop="1" thickBot="1" x14ac:dyDescent="0.35">
      <c r="B46" s="5"/>
      <c r="C46" s="139"/>
      <c r="D46" s="137" t="s">
        <v>212</v>
      </c>
      <c r="E46" s="455"/>
      <c r="F46" s="456"/>
      <c r="G46" s="110" t="s">
        <v>1</v>
      </c>
      <c r="H46" s="60"/>
      <c r="I46" s="140"/>
      <c r="J46" s="140"/>
      <c r="K46" s="140"/>
      <c r="L46" s="140"/>
      <c r="M46" s="140"/>
      <c r="N46" s="140"/>
      <c r="O46" s="140"/>
      <c r="P46" s="140"/>
      <c r="Q46" s="140"/>
      <c r="R46" s="140"/>
      <c r="S46" s="140"/>
      <c r="T46" s="56">
        <f t="shared" si="2"/>
        <v>0</v>
      </c>
      <c r="U46" s="46"/>
      <c r="V46" s="95"/>
      <c r="W46" s="46"/>
      <c r="X46" s="46"/>
    </row>
    <row r="47" spans="2:24" ht="16.8" hidden="1" thickTop="1" thickBot="1" x14ac:dyDescent="0.35">
      <c r="B47" s="5"/>
      <c r="C47" s="139"/>
      <c r="D47" s="137" t="s">
        <v>213</v>
      </c>
      <c r="E47" s="455"/>
      <c r="F47" s="456"/>
      <c r="G47" s="110" t="s">
        <v>1</v>
      </c>
      <c r="H47" s="60"/>
      <c r="I47" s="140"/>
      <c r="J47" s="140"/>
      <c r="K47" s="140"/>
      <c r="L47" s="140"/>
      <c r="M47" s="140"/>
      <c r="N47" s="140"/>
      <c r="O47" s="140"/>
      <c r="P47" s="140"/>
      <c r="Q47" s="140"/>
      <c r="R47" s="140"/>
      <c r="S47" s="140"/>
      <c r="T47" s="56">
        <f t="shared" si="2"/>
        <v>0</v>
      </c>
      <c r="U47" s="46"/>
      <c r="V47" s="95"/>
      <c r="W47" s="46"/>
      <c r="X47" s="46"/>
    </row>
    <row r="48" spans="2:24" ht="16.8" hidden="1" thickTop="1" thickBot="1" x14ac:dyDescent="0.35">
      <c r="B48" s="5"/>
      <c r="C48" s="139"/>
      <c r="D48" s="137" t="s">
        <v>214</v>
      </c>
      <c r="E48" s="455"/>
      <c r="F48" s="456"/>
      <c r="G48" s="110" t="s">
        <v>1</v>
      </c>
      <c r="H48" s="60"/>
      <c r="I48" s="140"/>
      <c r="J48" s="140"/>
      <c r="K48" s="140"/>
      <c r="L48" s="140"/>
      <c r="M48" s="140"/>
      <c r="N48" s="140"/>
      <c r="O48" s="140"/>
      <c r="P48" s="140"/>
      <c r="Q48" s="140"/>
      <c r="R48" s="140"/>
      <c r="S48" s="140"/>
      <c r="T48" s="56">
        <f t="shared" si="2"/>
        <v>0</v>
      </c>
      <c r="U48" s="46"/>
      <c r="V48" s="95"/>
      <c r="W48" s="46"/>
      <c r="X48" s="46"/>
    </row>
    <row r="49" spans="2:24" ht="16.8" hidden="1" thickTop="1" thickBot="1" x14ac:dyDescent="0.35">
      <c r="B49" s="5"/>
      <c r="C49" s="139"/>
      <c r="D49" s="137" t="s">
        <v>215</v>
      </c>
      <c r="E49" s="455"/>
      <c r="F49" s="456"/>
      <c r="G49" s="110" t="s">
        <v>1</v>
      </c>
      <c r="H49" s="60"/>
      <c r="I49" s="140"/>
      <c r="J49" s="140"/>
      <c r="K49" s="140"/>
      <c r="L49" s="140"/>
      <c r="M49" s="140"/>
      <c r="N49" s="140"/>
      <c r="O49" s="140"/>
      <c r="P49" s="140"/>
      <c r="Q49" s="140"/>
      <c r="R49" s="140"/>
      <c r="S49" s="140"/>
      <c r="T49" s="56">
        <f t="shared" si="2"/>
        <v>0</v>
      </c>
      <c r="U49" s="46"/>
      <c r="V49" s="95"/>
      <c r="W49" s="46"/>
      <c r="X49" s="46"/>
    </row>
    <row r="50" spans="2:24" ht="16.8" hidden="1" thickTop="1" thickBot="1" x14ac:dyDescent="0.35">
      <c r="B50" s="5"/>
      <c r="C50" s="139"/>
      <c r="D50" s="137" t="s">
        <v>216</v>
      </c>
      <c r="E50" s="455"/>
      <c r="F50" s="456"/>
      <c r="G50" s="110" t="s">
        <v>1</v>
      </c>
      <c r="H50" s="60"/>
      <c r="I50" s="140"/>
      <c r="J50" s="140"/>
      <c r="K50" s="140"/>
      <c r="L50" s="140"/>
      <c r="M50" s="140"/>
      <c r="N50" s="140"/>
      <c r="O50" s="140"/>
      <c r="P50" s="140"/>
      <c r="Q50" s="140"/>
      <c r="R50" s="140"/>
      <c r="S50" s="140"/>
      <c r="T50" s="56">
        <f t="shared" si="2"/>
        <v>0</v>
      </c>
      <c r="U50" s="46"/>
      <c r="V50" s="95"/>
      <c r="W50" s="46"/>
      <c r="X50" s="46"/>
    </row>
    <row r="51" spans="2:24" ht="16.8" hidden="1" thickTop="1" thickBot="1" x14ac:dyDescent="0.35">
      <c r="B51" s="5"/>
      <c r="C51" s="139"/>
      <c r="D51" s="137" t="s">
        <v>217</v>
      </c>
      <c r="E51" s="455"/>
      <c r="F51" s="456"/>
      <c r="G51" s="110" t="s">
        <v>1</v>
      </c>
      <c r="H51" s="60"/>
      <c r="I51" s="140"/>
      <c r="J51" s="140"/>
      <c r="K51" s="140"/>
      <c r="L51" s="140"/>
      <c r="M51" s="140"/>
      <c r="N51" s="140"/>
      <c r="O51" s="140"/>
      <c r="P51" s="140"/>
      <c r="Q51" s="140"/>
      <c r="R51" s="140"/>
      <c r="S51" s="140"/>
      <c r="T51" s="56">
        <f t="shared" si="2"/>
        <v>0</v>
      </c>
      <c r="U51" s="46"/>
      <c r="V51" s="95"/>
      <c r="W51" s="46"/>
      <c r="X51" s="46"/>
    </row>
    <row r="52" spans="2:24" ht="16.8" hidden="1" thickTop="1" thickBot="1" x14ac:dyDescent="0.35">
      <c r="B52" s="5"/>
      <c r="C52" s="139"/>
      <c r="D52" s="137" t="s">
        <v>218</v>
      </c>
      <c r="E52" s="455"/>
      <c r="F52" s="456"/>
      <c r="G52" s="110" t="s">
        <v>1</v>
      </c>
      <c r="H52" s="60"/>
      <c r="I52" s="140"/>
      <c r="J52" s="140"/>
      <c r="K52" s="140"/>
      <c r="L52" s="140"/>
      <c r="M52" s="140"/>
      <c r="N52" s="140"/>
      <c r="O52" s="140"/>
      <c r="P52" s="140"/>
      <c r="Q52" s="140"/>
      <c r="R52" s="140"/>
      <c r="S52" s="140"/>
      <c r="T52" s="56">
        <f t="shared" si="2"/>
        <v>0</v>
      </c>
      <c r="U52" s="46"/>
      <c r="V52" s="95"/>
      <c r="W52" s="46"/>
      <c r="X52" s="46"/>
    </row>
    <row r="53" spans="2:24" ht="16.8" hidden="1" thickTop="1" thickBot="1" x14ac:dyDescent="0.35">
      <c r="B53" s="5"/>
      <c r="C53" s="139"/>
      <c r="D53" s="137" t="s">
        <v>219</v>
      </c>
      <c r="E53" s="455"/>
      <c r="F53" s="456"/>
      <c r="G53" s="110" t="s">
        <v>1</v>
      </c>
      <c r="H53" s="60"/>
      <c r="I53" s="140"/>
      <c r="J53" s="140"/>
      <c r="K53" s="140"/>
      <c r="L53" s="140"/>
      <c r="M53" s="140"/>
      <c r="N53" s="140"/>
      <c r="O53" s="140"/>
      <c r="P53" s="140"/>
      <c r="Q53" s="140"/>
      <c r="R53" s="140"/>
      <c r="S53" s="140"/>
      <c r="T53" s="56">
        <f t="shared" si="2"/>
        <v>0</v>
      </c>
      <c r="U53" s="46"/>
      <c r="V53" s="95"/>
      <c r="W53" s="46"/>
      <c r="X53" s="46"/>
    </row>
    <row r="54" spans="2:24" ht="16.8" hidden="1" thickTop="1" thickBot="1" x14ac:dyDescent="0.35">
      <c r="B54" s="5"/>
      <c r="C54" s="139"/>
      <c r="D54" s="137" t="s">
        <v>220</v>
      </c>
      <c r="E54" s="455"/>
      <c r="F54" s="456"/>
      <c r="G54" s="110" t="s">
        <v>1</v>
      </c>
      <c r="H54" s="60"/>
      <c r="I54" s="140"/>
      <c r="J54" s="140"/>
      <c r="K54" s="140"/>
      <c r="L54" s="140"/>
      <c r="M54" s="140"/>
      <c r="N54" s="140"/>
      <c r="O54" s="140"/>
      <c r="P54" s="140"/>
      <c r="Q54" s="140"/>
      <c r="R54" s="140"/>
      <c r="S54" s="140"/>
      <c r="T54" s="56">
        <f t="shared" si="2"/>
        <v>0</v>
      </c>
      <c r="U54" s="46"/>
      <c r="V54" s="95"/>
      <c r="W54" s="46"/>
      <c r="X54" s="46"/>
    </row>
    <row r="55" spans="2:24" ht="16.8" hidden="1" thickTop="1" thickBot="1" x14ac:dyDescent="0.35">
      <c r="B55" s="5"/>
      <c r="C55" s="139"/>
      <c r="D55" s="137" t="s">
        <v>221</v>
      </c>
      <c r="E55" s="455"/>
      <c r="F55" s="456"/>
      <c r="G55" s="110" t="s">
        <v>1</v>
      </c>
      <c r="H55" s="60"/>
      <c r="I55" s="140"/>
      <c r="J55" s="140"/>
      <c r="K55" s="140"/>
      <c r="L55" s="140"/>
      <c r="M55" s="140"/>
      <c r="N55" s="140"/>
      <c r="O55" s="140"/>
      <c r="P55" s="140"/>
      <c r="Q55" s="140"/>
      <c r="R55" s="140"/>
      <c r="S55" s="140"/>
      <c r="T55" s="56">
        <f t="shared" si="2"/>
        <v>0</v>
      </c>
      <c r="U55" s="46"/>
      <c r="V55" s="95"/>
      <c r="W55" s="46"/>
      <c r="X55" s="46"/>
    </row>
    <row r="56" spans="2:24" ht="16.8" hidden="1" thickTop="1" thickBot="1" x14ac:dyDescent="0.35">
      <c r="B56" s="5"/>
      <c r="C56" s="139"/>
      <c r="D56" s="137" t="s">
        <v>222</v>
      </c>
      <c r="E56" s="455"/>
      <c r="F56" s="456"/>
      <c r="G56" s="110" t="s">
        <v>1</v>
      </c>
      <c r="H56" s="60"/>
      <c r="I56" s="140"/>
      <c r="J56" s="140"/>
      <c r="K56" s="140"/>
      <c r="L56" s="140"/>
      <c r="M56" s="140"/>
      <c r="N56" s="140"/>
      <c r="O56" s="140"/>
      <c r="P56" s="140"/>
      <c r="Q56" s="140"/>
      <c r="R56" s="140"/>
      <c r="S56" s="140"/>
      <c r="T56" s="56">
        <f t="shared" si="2"/>
        <v>0</v>
      </c>
      <c r="U56" s="46"/>
      <c r="V56" s="95"/>
      <c r="W56" s="46"/>
      <c r="X56" s="46"/>
    </row>
    <row r="57" spans="2:24" ht="16.8" hidden="1" thickTop="1" thickBot="1" x14ac:dyDescent="0.35">
      <c r="B57" s="5"/>
      <c r="C57" s="139"/>
      <c r="D57" s="137" t="s">
        <v>223</v>
      </c>
      <c r="E57" s="455"/>
      <c r="F57" s="456"/>
      <c r="G57" s="110" t="s">
        <v>1</v>
      </c>
      <c r="H57" s="60"/>
      <c r="I57" s="140"/>
      <c r="J57" s="140"/>
      <c r="K57" s="140"/>
      <c r="L57" s="140"/>
      <c r="M57" s="140"/>
      <c r="N57" s="140"/>
      <c r="O57" s="140"/>
      <c r="P57" s="140"/>
      <c r="Q57" s="140"/>
      <c r="R57" s="140"/>
      <c r="S57" s="140"/>
      <c r="T57" s="56">
        <f t="shared" si="2"/>
        <v>0</v>
      </c>
      <c r="U57" s="46"/>
      <c r="V57" s="95"/>
      <c r="W57" s="46"/>
      <c r="X57" s="46"/>
    </row>
    <row r="58" spans="2:24" ht="16.8" hidden="1" thickTop="1" thickBot="1" x14ac:dyDescent="0.35">
      <c r="B58" s="5"/>
      <c r="C58" s="139"/>
      <c r="D58" s="137" t="s">
        <v>224</v>
      </c>
      <c r="E58" s="455"/>
      <c r="F58" s="456"/>
      <c r="G58" s="110" t="s">
        <v>1</v>
      </c>
      <c r="H58" s="60"/>
      <c r="I58" s="140"/>
      <c r="J58" s="140"/>
      <c r="K58" s="140"/>
      <c r="L58" s="140"/>
      <c r="M58" s="140"/>
      <c r="N58" s="140"/>
      <c r="O58" s="140"/>
      <c r="P58" s="140"/>
      <c r="Q58" s="140"/>
      <c r="R58" s="140"/>
      <c r="S58" s="140"/>
      <c r="T58" s="56">
        <f t="shared" si="2"/>
        <v>0</v>
      </c>
      <c r="U58" s="46"/>
      <c r="V58" s="95"/>
      <c r="W58" s="46"/>
      <c r="X58" s="46"/>
    </row>
    <row r="59" spans="2:24" ht="16.8" hidden="1" thickTop="1" thickBot="1" x14ac:dyDescent="0.35">
      <c r="B59" s="5"/>
      <c r="C59" s="139"/>
      <c r="D59" s="137" t="s">
        <v>161</v>
      </c>
      <c r="E59" s="455"/>
      <c r="F59" s="456"/>
      <c r="G59" s="110" t="s">
        <v>1</v>
      </c>
      <c r="H59" s="60"/>
      <c r="I59" s="140"/>
      <c r="J59" s="140"/>
      <c r="K59" s="140"/>
      <c r="L59" s="140"/>
      <c r="M59" s="140"/>
      <c r="N59" s="140"/>
      <c r="O59" s="140"/>
      <c r="P59" s="140"/>
      <c r="Q59" s="140"/>
      <c r="R59" s="140"/>
      <c r="S59" s="140"/>
      <c r="T59" s="56">
        <f t="shared" si="2"/>
        <v>0</v>
      </c>
      <c r="U59" s="46"/>
      <c r="V59" s="95"/>
      <c r="W59" s="46"/>
      <c r="X59" s="46"/>
    </row>
    <row r="60" spans="2:24" ht="16.8" hidden="1" thickTop="1" thickBot="1" x14ac:dyDescent="0.35">
      <c r="B60" s="5"/>
      <c r="C60" s="139"/>
      <c r="D60" s="137" t="s">
        <v>225</v>
      </c>
      <c r="E60" s="455"/>
      <c r="F60" s="456"/>
      <c r="G60" s="110" t="s">
        <v>1</v>
      </c>
      <c r="H60" s="60"/>
      <c r="I60" s="140"/>
      <c r="J60" s="140"/>
      <c r="K60" s="140"/>
      <c r="L60" s="140"/>
      <c r="M60" s="140"/>
      <c r="N60" s="140"/>
      <c r="O60" s="140"/>
      <c r="P60" s="140"/>
      <c r="Q60" s="140"/>
      <c r="R60" s="140"/>
      <c r="S60" s="140"/>
      <c r="T60" s="56">
        <f t="shared" si="2"/>
        <v>0</v>
      </c>
      <c r="U60" s="46"/>
      <c r="V60" s="95"/>
      <c r="W60" s="46"/>
      <c r="X60" s="46"/>
    </row>
    <row r="61" spans="2:24" ht="16.8" hidden="1" thickTop="1" thickBot="1" x14ac:dyDescent="0.35">
      <c r="B61" s="5"/>
      <c r="C61" s="139"/>
      <c r="D61" s="137" t="s">
        <v>226</v>
      </c>
      <c r="E61" s="455"/>
      <c r="F61" s="456"/>
      <c r="G61" s="110" t="s">
        <v>1</v>
      </c>
      <c r="H61" s="60"/>
      <c r="I61" s="140"/>
      <c r="J61" s="140"/>
      <c r="K61" s="140"/>
      <c r="L61" s="140"/>
      <c r="M61" s="140"/>
      <c r="N61" s="140"/>
      <c r="O61" s="140"/>
      <c r="P61" s="140"/>
      <c r="Q61" s="140"/>
      <c r="R61" s="140"/>
      <c r="S61" s="140"/>
      <c r="T61" s="56">
        <f t="shared" si="2"/>
        <v>0</v>
      </c>
      <c r="U61" s="46"/>
      <c r="V61" s="95"/>
      <c r="W61" s="46"/>
      <c r="X61" s="46"/>
    </row>
    <row r="62" spans="2:24" ht="16.8" hidden="1" thickTop="1" thickBot="1" x14ac:dyDescent="0.35">
      <c r="B62" s="5"/>
      <c r="C62" s="139"/>
      <c r="D62" s="137" t="s">
        <v>227</v>
      </c>
      <c r="E62" s="455"/>
      <c r="F62" s="456"/>
      <c r="G62" s="110" t="s">
        <v>1</v>
      </c>
      <c r="H62" s="60"/>
      <c r="I62" s="140"/>
      <c r="J62" s="140"/>
      <c r="K62" s="140"/>
      <c r="L62" s="140"/>
      <c r="M62" s="140"/>
      <c r="N62" s="140"/>
      <c r="O62" s="140"/>
      <c r="P62" s="140"/>
      <c r="Q62" s="140"/>
      <c r="R62" s="140"/>
      <c r="S62" s="140"/>
      <c r="T62" s="56">
        <f t="shared" si="2"/>
        <v>0</v>
      </c>
      <c r="U62" s="46"/>
      <c r="V62" s="95"/>
      <c r="W62" s="46"/>
      <c r="X62" s="46"/>
    </row>
    <row r="63" spans="2:24" ht="16.8" hidden="1" thickTop="1" thickBot="1" x14ac:dyDescent="0.35">
      <c r="B63" s="5"/>
      <c r="C63" s="139"/>
      <c r="D63" s="137" t="s">
        <v>228</v>
      </c>
      <c r="E63" s="455"/>
      <c r="F63" s="456"/>
      <c r="G63" s="110" t="s">
        <v>1</v>
      </c>
      <c r="H63" s="60"/>
      <c r="I63" s="140"/>
      <c r="J63" s="140"/>
      <c r="K63" s="140"/>
      <c r="L63" s="140"/>
      <c r="M63" s="140"/>
      <c r="N63" s="140"/>
      <c r="O63" s="140"/>
      <c r="P63" s="140"/>
      <c r="Q63" s="140"/>
      <c r="R63" s="140"/>
      <c r="S63" s="140"/>
      <c r="T63" s="56">
        <f t="shared" si="2"/>
        <v>0</v>
      </c>
      <c r="U63" s="46"/>
      <c r="V63" s="95"/>
      <c r="W63" s="46"/>
      <c r="X63" s="46"/>
    </row>
    <row r="64" spans="2:24" ht="16.8" hidden="1" thickTop="1" thickBot="1" x14ac:dyDescent="0.35">
      <c r="B64" s="5"/>
      <c r="C64" s="139"/>
      <c r="D64" s="137" t="s">
        <v>229</v>
      </c>
      <c r="E64" s="455"/>
      <c r="F64" s="456"/>
      <c r="G64" s="110" t="s">
        <v>1</v>
      </c>
      <c r="H64" s="60"/>
      <c r="I64" s="140"/>
      <c r="J64" s="140"/>
      <c r="K64" s="140"/>
      <c r="L64" s="140"/>
      <c r="M64" s="140"/>
      <c r="N64" s="140"/>
      <c r="O64" s="140"/>
      <c r="P64" s="140"/>
      <c r="Q64" s="140"/>
      <c r="R64" s="140"/>
      <c r="S64" s="140"/>
      <c r="T64" s="56">
        <f t="shared" si="2"/>
        <v>0</v>
      </c>
      <c r="U64" s="46"/>
      <c r="V64" s="95"/>
      <c r="W64" s="46"/>
      <c r="X64" s="46"/>
    </row>
    <row r="65" spans="2:24" ht="16.8" hidden="1" thickTop="1" thickBot="1" x14ac:dyDescent="0.35">
      <c r="B65" s="5"/>
      <c r="C65" s="139"/>
      <c r="D65" s="137" t="s">
        <v>230</v>
      </c>
      <c r="E65" s="455"/>
      <c r="F65" s="456"/>
      <c r="G65" s="110" t="s">
        <v>1</v>
      </c>
      <c r="H65" s="60"/>
      <c r="I65" s="140"/>
      <c r="J65" s="140"/>
      <c r="K65" s="140"/>
      <c r="L65" s="140"/>
      <c r="M65" s="140"/>
      <c r="N65" s="140"/>
      <c r="O65" s="140"/>
      <c r="P65" s="140"/>
      <c r="Q65" s="140"/>
      <c r="R65" s="140"/>
      <c r="S65" s="140"/>
      <c r="T65" s="56">
        <f t="shared" si="2"/>
        <v>0</v>
      </c>
      <c r="U65" s="46"/>
      <c r="V65" s="95"/>
      <c r="W65" s="46"/>
      <c r="X65" s="46"/>
    </row>
    <row r="66" spans="2:24" ht="16.8" hidden="1" thickTop="1" thickBot="1" x14ac:dyDescent="0.35">
      <c r="B66" s="5"/>
      <c r="C66" s="139"/>
      <c r="D66" s="137" t="s">
        <v>231</v>
      </c>
      <c r="E66" s="455"/>
      <c r="F66" s="456"/>
      <c r="G66" s="110" t="s">
        <v>1</v>
      </c>
      <c r="H66" s="60"/>
      <c r="I66" s="140"/>
      <c r="J66" s="140"/>
      <c r="K66" s="140"/>
      <c r="L66" s="140"/>
      <c r="M66" s="140"/>
      <c r="N66" s="140"/>
      <c r="O66" s="140"/>
      <c r="P66" s="140"/>
      <c r="Q66" s="140"/>
      <c r="R66" s="140"/>
      <c r="S66" s="140"/>
      <c r="T66" s="56">
        <f t="shared" si="2"/>
        <v>0</v>
      </c>
      <c r="U66" s="46"/>
      <c r="V66" s="95"/>
      <c r="W66" s="46"/>
      <c r="X66" s="46"/>
    </row>
    <row r="67" spans="2:24" ht="16.8" hidden="1" thickTop="1" thickBot="1" x14ac:dyDescent="0.35">
      <c r="B67" s="5"/>
      <c r="C67" s="139"/>
      <c r="D67" s="137" t="s">
        <v>232</v>
      </c>
      <c r="E67" s="455"/>
      <c r="F67" s="456"/>
      <c r="G67" s="110" t="s">
        <v>1</v>
      </c>
      <c r="H67" s="60"/>
      <c r="I67" s="140"/>
      <c r="J67" s="140"/>
      <c r="K67" s="140"/>
      <c r="L67" s="140"/>
      <c r="M67" s="140"/>
      <c r="N67" s="140"/>
      <c r="O67" s="140"/>
      <c r="P67" s="140"/>
      <c r="Q67" s="140"/>
      <c r="R67" s="140"/>
      <c r="S67" s="140"/>
      <c r="T67" s="56">
        <f t="shared" si="2"/>
        <v>0</v>
      </c>
      <c r="U67" s="46"/>
      <c r="V67" s="95"/>
      <c r="W67" s="46"/>
      <c r="X67" s="46"/>
    </row>
    <row r="68" spans="2:24" ht="16.8" hidden="1" thickTop="1" thickBot="1" x14ac:dyDescent="0.35">
      <c r="B68" s="5"/>
      <c r="C68" s="139"/>
      <c r="D68" s="137" t="s">
        <v>233</v>
      </c>
      <c r="E68" s="455"/>
      <c r="F68" s="456"/>
      <c r="G68" s="110" t="s">
        <v>1</v>
      </c>
      <c r="H68" s="60"/>
      <c r="I68" s="140"/>
      <c r="J68" s="140"/>
      <c r="K68" s="140"/>
      <c r="L68" s="140"/>
      <c r="M68" s="140"/>
      <c r="N68" s="140"/>
      <c r="O68" s="140"/>
      <c r="P68" s="140"/>
      <c r="Q68" s="140"/>
      <c r="R68" s="140"/>
      <c r="S68" s="140"/>
      <c r="T68" s="56">
        <f t="shared" si="2"/>
        <v>0</v>
      </c>
      <c r="U68" s="46"/>
      <c r="V68" s="95"/>
      <c r="W68" s="46"/>
      <c r="X68" s="46"/>
    </row>
    <row r="69" spans="2:24" ht="16.8" hidden="1" thickTop="1" thickBot="1" x14ac:dyDescent="0.35">
      <c r="B69" s="5"/>
      <c r="C69" s="139"/>
      <c r="D69" s="137" t="s">
        <v>234</v>
      </c>
      <c r="E69" s="455"/>
      <c r="F69" s="456"/>
      <c r="G69" s="110" t="s">
        <v>1</v>
      </c>
      <c r="H69" s="60"/>
      <c r="I69" s="140"/>
      <c r="J69" s="140"/>
      <c r="K69" s="140"/>
      <c r="L69" s="140"/>
      <c r="M69" s="140"/>
      <c r="N69" s="140"/>
      <c r="O69" s="140"/>
      <c r="P69" s="140"/>
      <c r="Q69" s="140"/>
      <c r="R69" s="140"/>
      <c r="S69" s="140"/>
      <c r="T69" s="56">
        <f t="shared" si="2"/>
        <v>0</v>
      </c>
      <c r="U69" s="46"/>
      <c r="V69" s="95"/>
      <c r="W69" s="46"/>
      <c r="X69" s="46"/>
    </row>
    <row r="70" spans="2:24" ht="16.8" hidden="1" thickTop="1" thickBot="1" x14ac:dyDescent="0.35">
      <c r="B70" s="5"/>
      <c r="C70" s="139"/>
      <c r="D70" s="137" t="s">
        <v>235</v>
      </c>
      <c r="E70" s="455"/>
      <c r="F70" s="456"/>
      <c r="G70" s="110" t="s">
        <v>1</v>
      </c>
      <c r="H70" s="60"/>
      <c r="I70" s="140"/>
      <c r="J70" s="140"/>
      <c r="K70" s="140"/>
      <c r="L70" s="140"/>
      <c r="M70" s="140"/>
      <c r="N70" s="140"/>
      <c r="O70" s="140"/>
      <c r="P70" s="140"/>
      <c r="Q70" s="140"/>
      <c r="R70" s="140"/>
      <c r="S70" s="140"/>
      <c r="T70" s="56">
        <f t="shared" si="2"/>
        <v>0</v>
      </c>
      <c r="U70" s="46"/>
      <c r="V70" s="95"/>
      <c r="W70" s="46"/>
      <c r="X70" s="46"/>
    </row>
    <row r="71" spans="2:24" ht="16.8" hidden="1" thickTop="1" thickBot="1" x14ac:dyDescent="0.35">
      <c r="B71" s="5"/>
      <c r="C71" s="139"/>
      <c r="D71" s="137" t="s">
        <v>236</v>
      </c>
      <c r="E71" s="455"/>
      <c r="F71" s="456"/>
      <c r="G71" s="110" t="s">
        <v>1</v>
      </c>
      <c r="H71" s="60"/>
      <c r="I71" s="140"/>
      <c r="J71" s="140"/>
      <c r="K71" s="140"/>
      <c r="L71" s="140"/>
      <c r="M71" s="140"/>
      <c r="N71" s="140"/>
      <c r="O71" s="140"/>
      <c r="P71" s="140"/>
      <c r="Q71" s="140"/>
      <c r="R71" s="140"/>
      <c r="S71" s="140"/>
      <c r="T71" s="56">
        <f t="shared" si="2"/>
        <v>0</v>
      </c>
      <c r="U71" s="46"/>
      <c r="V71" s="95"/>
      <c r="W71" s="46"/>
      <c r="X71" s="46"/>
    </row>
    <row r="72" spans="2:24" ht="16.8" hidden="1" thickTop="1" thickBot="1" x14ac:dyDescent="0.35">
      <c r="B72" s="5"/>
      <c r="C72" s="139"/>
      <c r="D72" s="137" t="s">
        <v>237</v>
      </c>
      <c r="E72" s="455"/>
      <c r="F72" s="456"/>
      <c r="G72" s="110" t="s">
        <v>1</v>
      </c>
      <c r="H72" s="60"/>
      <c r="I72" s="140"/>
      <c r="J72" s="140"/>
      <c r="K72" s="140"/>
      <c r="L72" s="140"/>
      <c r="M72" s="140"/>
      <c r="N72" s="140"/>
      <c r="O72" s="140"/>
      <c r="P72" s="140"/>
      <c r="Q72" s="140"/>
      <c r="R72" s="140"/>
      <c r="S72" s="140"/>
      <c r="T72" s="56">
        <f t="shared" si="2"/>
        <v>0</v>
      </c>
      <c r="U72" s="46"/>
      <c r="V72" s="95"/>
      <c r="W72" s="46"/>
      <c r="X72" s="46"/>
    </row>
    <row r="73" spans="2:24" ht="16.8" hidden="1" thickTop="1" thickBot="1" x14ac:dyDescent="0.35">
      <c r="B73" s="5"/>
      <c r="C73" s="139"/>
      <c r="D73" s="137" t="s">
        <v>238</v>
      </c>
      <c r="E73" s="455"/>
      <c r="F73" s="456"/>
      <c r="G73" s="110" t="s">
        <v>1</v>
      </c>
      <c r="H73" s="60"/>
      <c r="I73" s="140"/>
      <c r="J73" s="140"/>
      <c r="K73" s="140"/>
      <c r="L73" s="140"/>
      <c r="M73" s="140"/>
      <c r="N73" s="140"/>
      <c r="O73" s="140"/>
      <c r="P73" s="140"/>
      <c r="Q73" s="140"/>
      <c r="R73" s="140"/>
      <c r="S73" s="140"/>
      <c r="T73" s="56">
        <f t="shared" si="2"/>
        <v>0</v>
      </c>
      <c r="U73" s="46"/>
      <c r="V73" s="95"/>
      <c r="W73" s="46"/>
      <c r="X73" s="46"/>
    </row>
    <row r="74" spans="2:24" ht="16.8" hidden="1" thickTop="1" thickBot="1" x14ac:dyDescent="0.35">
      <c r="B74" s="5"/>
      <c r="C74" s="139"/>
      <c r="D74" s="137" t="s">
        <v>239</v>
      </c>
      <c r="E74" s="455"/>
      <c r="F74" s="456"/>
      <c r="G74" s="110" t="s">
        <v>1</v>
      </c>
      <c r="H74" s="60"/>
      <c r="I74" s="140"/>
      <c r="J74" s="140"/>
      <c r="K74" s="140"/>
      <c r="L74" s="140"/>
      <c r="M74" s="140"/>
      <c r="N74" s="140"/>
      <c r="O74" s="140"/>
      <c r="P74" s="140"/>
      <c r="Q74" s="140"/>
      <c r="R74" s="140"/>
      <c r="S74" s="140"/>
      <c r="T74" s="56">
        <f t="shared" ref="T74:T137" si="3">SUM($H74:$S74)</f>
        <v>0</v>
      </c>
      <c r="U74" s="46"/>
      <c r="V74" s="95"/>
      <c r="W74" s="46"/>
      <c r="X74" s="46"/>
    </row>
    <row r="75" spans="2:24" ht="16.8" hidden="1" thickTop="1" thickBot="1" x14ac:dyDescent="0.35">
      <c r="B75" s="5"/>
      <c r="C75" s="139"/>
      <c r="D75" s="137" t="s">
        <v>240</v>
      </c>
      <c r="E75" s="455"/>
      <c r="F75" s="456"/>
      <c r="G75" s="110" t="s">
        <v>1</v>
      </c>
      <c r="H75" s="60"/>
      <c r="I75" s="140"/>
      <c r="J75" s="140"/>
      <c r="K75" s="140"/>
      <c r="L75" s="140"/>
      <c r="M75" s="140"/>
      <c r="N75" s="140"/>
      <c r="O75" s="140"/>
      <c r="P75" s="140"/>
      <c r="Q75" s="140"/>
      <c r="R75" s="140"/>
      <c r="S75" s="140"/>
      <c r="T75" s="56">
        <f t="shared" si="3"/>
        <v>0</v>
      </c>
      <c r="U75" s="46"/>
      <c r="V75" s="95"/>
      <c r="W75" s="46"/>
      <c r="X75" s="46"/>
    </row>
    <row r="76" spans="2:24" ht="16.8" hidden="1" thickTop="1" thickBot="1" x14ac:dyDescent="0.35">
      <c r="B76" s="5"/>
      <c r="C76" s="139"/>
      <c r="D76" s="137" t="s">
        <v>241</v>
      </c>
      <c r="E76" s="455"/>
      <c r="F76" s="456"/>
      <c r="G76" s="110" t="s">
        <v>1</v>
      </c>
      <c r="H76" s="60"/>
      <c r="I76" s="140"/>
      <c r="J76" s="140"/>
      <c r="K76" s="140"/>
      <c r="L76" s="140"/>
      <c r="M76" s="140"/>
      <c r="N76" s="140"/>
      <c r="O76" s="140"/>
      <c r="P76" s="140"/>
      <c r="Q76" s="140"/>
      <c r="R76" s="140"/>
      <c r="S76" s="140"/>
      <c r="T76" s="56">
        <f t="shared" si="3"/>
        <v>0</v>
      </c>
      <c r="U76" s="46"/>
      <c r="V76" s="95"/>
      <c r="W76" s="46"/>
      <c r="X76" s="46"/>
    </row>
    <row r="77" spans="2:24" ht="16.8" hidden="1" thickTop="1" thickBot="1" x14ac:dyDescent="0.35">
      <c r="B77" s="5"/>
      <c r="C77" s="139"/>
      <c r="D77" s="137" t="s">
        <v>242</v>
      </c>
      <c r="E77" s="455"/>
      <c r="F77" s="456"/>
      <c r="G77" s="110" t="s">
        <v>1</v>
      </c>
      <c r="H77" s="60"/>
      <c r="I77" s="140"/>
      <c r="J77" s="140"/>
      <c r="K77" s="140"/>
      <c r="L77" s="140"/>
      <c r="M77" s="140"/>
      <c r="N77" s="140"/>
      <c r="O77" s="140"/>
      <c r="P77" s="140"/>
      <c r="Q77" s="140"/>
      <c r="R77" s="140"/>
      <c r="S77" s="140"/>
      <c r="T77" s="56">
        <f t="shared" si="3"/>
        <v>0</v>
      </c>
      <c r="U77" s="46"/>
      <c r="V77" s="95"/>
      <c r="W77" s="46"/>
      <c r="X77" s="46"/>
    </row>
    <row r="78" spans="2:24" ht="16.8" hidden="1" thickTop="1" thickBot="1" x14ac:dyDescent="0.35">
      <c r="B78" s="5"/>
      <c r="C78" s="139"/>
      <c r="D78" s="137" t="s">
        <v>243</v>
      </c>
      <c r="E78" s="455"/>
      <c r="F78" s="456"/>
      <c r="G78" s="110" t="s">
        <v>1</v>
      </c>
      <c r="H78" s="60"/>
      <c r="I78" s="140"/>
      <c r="J78" s="140"/>
      <c r="K78" s="140"/>
      <c r="L78" s="140"/>
      <c r="M78" s="140"/>
      <c r="N78" s="140"/>
      <c r="O78" s="140"/>
      <c r="P78" s="140"/>
      <c r="Q78" s="140"/>
      <c r="R78" s="140"/>
      <c r="S78" s="140"/>
      <c r="T78" s="56">
        <f t="shared" si="3"/>
        <v>0</v>
      </c>
      <c r="U78" s="46"/>
      <c r="V78" s="95"/>
      <c r="W78" s="46"/>
      <c r="X78" s="46"/>
    </row>
    <row r="79" spans="2:24" ht="16.8" hidden="1" thickTop="1" thickBot="1" x14ac:dyDescent="0.35">
      <c r="B79" s="5"/>
      <c r="C79" s="139"/>
      <c r="D79" s="137" t="s">
        <v>244</v>
      </c>
      <c r="E79" s="455"/>
      <c r="F79" s="456"/>
      <c r="G79" s="110" t="s">
        <v>1</v>
      </c>
      <c r="H79" s="60"/>
      <c r="I79" s="140"/>
      <c r="J79" s="140"/>
      <c r="K79" s="140"/>
      <c r="L79" s="140"/>
      <c r="M79" s="140"/>
      <c r="N79" s="140"/>
      <c r="O79" s="140"/>
      <c r="P79" s="140"/>
      <c r="Q79" s="140"/>
      <c r="R79" s="140"/>
      <c r="S79" s="140"/>
      <c r="T79" s="56">
        <f t="shared" si="3"/>
        <v>0</v>
      </c>
      <c r="U79" s="46"/>
      <c r="V79" s="95"/>
      <c r="W79" s="46"/>
      <c r="X79" s="46"/>
    </row>
    <row r="80" spans="2:24" ht="16.8" hidden="1" thickTop="1" thickBot="1" x14ac:dyDescent="0.35">
      <c r="B80" s="5"/>
      <c r="C80" s="139"/>
      <c r="D80" s="137" t="s">
        <v>245</v>
      </c>
      <c r="E80" s="455"/>
      <c r="F80" s="456"/>
      <c r="G80" s="110" t="s">
        <v>1</v>
      </c>
      <c r="H80" s="60"/>
      <c r="I80" s="140"/>
      <c r="J80" s="140"/>
      <c r="K80" s="140"/>
      <c r="L80" s="140"/>
      <c r="M80" s="140"/>
      <c r="N80" s="140"/>
      <c r="O80" s="140"/>
      <c r="P80" s="140"/>
      <c r="Q80" s="140"/>
      <c r="R80" s="140"/>
      <c r="S80" s="140"/>
      <c r="T80" s="56">
        <f t="shared" si="3"/>
        <v>0</v>
      </c>
      <c r="U80" s="46"/>
      <c r="V80" s="95"/>
      <c r="W80" s="46"/>
      <c r="X80" s="46"/>
    </row>
    <row r="81" spans="2:24" ht="16.8" hidden="1" thickTop="1" thickBot="1" x14ac:dyDescent="0.35">
      <c r="B81" s="5"/>
      <c r="C81" s="139"/>
      <c r="D81" s="137" t="s">
        <v>246</v>
      </c>
      <c r="E81" s="455"/>
      <c r="F81" s="456"/>
      <c r="G81" s="110" t="s">
        <v>1</v>
      </c>
      <c r="H81" s="60"/>
      <c r="I81" s="140"/>
      <c r="J81" s="140"/>
      <c r="K81" s="140"/>
      <c r="L81" s="140"/>
      <c r="M81" s="140"/>
      <c r="N81" s="140"/>
      <c r="O81" s="140"/>
      <c r="P81" s="140"/>
      <c r="Q81" s="140"/>
      <c r="R81" s="140"/>
      <c r="S81" s="140"/>
      <c r="T81" s="56">
        <f t="shared" si="3"/>
        <v>0</v>
      </c>
      <c r="U81" s="46"/>
      <c r="V81" s="95"/>
      <c r="W81" s="46"/>
      <c r="X81" s="46"/>
    </row>
    <row r="82" spans="2:24" ht="16.8" hidden="1" thickTop="1" thickBot="1" x14ac:dyDescent="0.35">
      <c r="B82" s="5"/>
      <c r="C82" s="139"/>
      <c r="D82" s="137" t="s">
        <v>247</v>
      </c>
      <c r="E82" s="455"/>
      <c r="F82" s="456"/>
      <c r="G82" s="110" t="s">
        <v>1</v>
      </c>
      <c r="H82" s="60"/>
      <c r="I82" s="140"/>
      <c r="J82" s="140"/>
      <c r="K82" s="140"/>
      <c r="L82" s="140"/>
      <c r="M82" s="140"/>
      <c r="N82" s="140"/>
      <c r="O82" s="140"/>
      <c r="P82" s="140"/>
      <c r="Q82" s="140"/>
      <c r="R82" s="140"/>
      <c r="S82" s="140"/>
      <c r="T82" s="56">
        <f t="shared" si="3"/>
        <v>0</v>
      </c>
      <c r="U82" s="46"/>
      <c r="V82" s="95"/>
      <c r="W82" s="46"/>
      <c r="X82" s="46"/>
    </row>
    <row r="83" spans="2:24" ht="16.8" hidden="1" thickTop="1" thickBot="1" x14ac:dyDescent="0.35">
      <c r="B83" s="5"/>
      <c r="C83" s="139"/>
      <c r="D83" s="137" t="s">
        <v>248</v>
      </c>
      <c r="E83" s="455"/>
      <c r="F83" s="456"/>
      <c r="G83" s="110" t="s">
        <v>1</v>
      </c>
      <c r="H83" s="60"/>
      <c r="I83" s="140"/>
      <c r="J83" s="140"/>
      <c r="K83" s="140"/>
      <c r="L83" s="140"/>
      <c r="M83" s="140"/>
      <c r="N83" s="140"/>
      <c r="O83" s="140"/>
      <c r="P83" s="140"/>
      <c r="Q83" s="140"/>
      <c r="R83" s="140"/>
      <c r="S83" s="140"/>
      <c r="T83" s="56">
        <f t="shared" si="3"/>
        <v>0</v>
      </c>
      <c r="U83" s="46"/>
      <c r="V83" s="95"/>
      <c r="W83" s="46"/>
      <c r="X83" s="46"/>
    </row>
    <row r="84" spans="2:24" ht="16.8" hidden="1" thickTop="1" thickBot="1" x14ac:dyDescent="0.35">
      <c r="B84" s="5"/>
      <c r="C84" s="139"/>
      <c r="D84" s="137" t="s">
        <v>162</v>
      </c>
      <c r="E84" s="455"/>
      <c r="F84" s="456"/>
      <c r="G84" s="110" t="s">
        <v>1</v>
      </c>
      <c r="H84" s="60"/>
      <c r="I84" s="140"/>
      <c r="J84" s="140"/>
      <c r="K84" s="140"/>
      <c r="L84" s="140"/>
      <c r="M84" s="140"/>
      <c r="N84" s="140"/>
      <c r="O84" s="140"/>
      <c r="P84" s="140"/>
      <c r="Q84" s="140"/>
      <c r="R84" s="140"/>
      <c r="S84" s="140"/>
      <c r="T84" s="56">
        <f t="shared" si="3"/>
        <v>0</v>
      </c>
      <c r="U84" s="46"/>
      <c r="V84" s="95"/>
      <c r="W84" s="46"/>
      <c r="X84" s="46"/>
    </row>
    <row r="85" spans="2:24" ht="16.8" hidden="1" thickTop="1" thickBot="1" x14ac:dyDescent="0.35">
      <c r="B85" s="5"/>
      <c r="C85" s="139"/>
      <c r="D85" s="137" t="s">
        <v>249</v>
      </c>
      <c r="E85" s="455"/>
      <c r="F85" s="456"/>
      <c r="G85" s="110" t="s">
        <v>1</v>
      </c>
      <c r="H85" s="60"/>
      <c r="I85" s="140"/>
      <c r="J85" s="140"/>
      <c r="K85" s="140"/>
      <c r="L85" s="140"/>
      <c r="M85" s="140"/>
      <c r="N85" s="140"/>
      <c r="O85" s="140"/>
      <c r="P85" s="140"/>
      <c r="Q85" s="140"/>
      <c r="R85" s="140"/>
      <c r="S85" s="140"/>
      <c r="T85" s="56">
        <f t="shared" si="3"/>
        <v>0</v>
      </c>
      <c r="U85" s="46"/>
      <c r="V85" s="95"/>
      <c r="W85" s="46"/>
      <c r="X85" s="46"/>
    </row>
    <row r="86" spans="2:24" ht="16.8" hidden="1" thickTop="1" thickBot="1" x14ac:dyDescent="0.35">
      <c r="B86" s="5"/>
      <c r="C86" s="139"/>
      <c r="D86" s="137" t="s">
        <v>250</v>
      </c>
      <c r="E86" s="455"/>
      <c r="F86" s="456"/>
      <c r="G86" s="110" t="s">
        <v>1</v>
      </c>
      <c r="H86" s="60"/>
      <c r="I86" s="140"/>
      <c r="J86" s="140"/>
      <c r="K86" s="140"/>
      <c r="L86" s="140"/>
      <c r="M86" s="140"/>
      <c r="N86" s="140"/>
      <c r="O86" s="140"/>
      <c r="P86" s="140"/>
      <c r="Q86" s="140"/>
      <c r="R86" s="140"/>
      <c r="S86" s="140"/>
      <c r="T86" s="56">
        <f t="shared" si="3"/>
        <v>0</v>
      </c>
      <c r="U86" s="46"/>
      <c r="V86" s="95"/>
      <c r="W86" s="46"/>
      <c r="X86" s="46"/>
    </row>
    <row r="87" spans="2:24" ht="16.8" hidden="1" thickTop="1" thickBot="1" x14ac:dyDescent="0.35">
      <c r="B87" s="5"/>
      <c r="C87" s="139"/>
      <c r="D87" s="137" t="s">
        <v>251</v>
      </c>
      <c r="E87" s="455"/>
      <c r="F87" s="456"/>
      <c r="G87" s="110" t="s">
        <v>1</v>
      </c>
      <c r="H87" s="60"/>
      <c r="I87" s="140"/>
      <c r="J87" s="140"/>
      <c r="K87" s="140"/>
      <c r="L87" s="140"/>
      <c r="M87" s="140"/>
      <c r="N87" s="140"/>
      <c r="O87" s="140"/>
      <c r="P87" s="140"/>
      <c r="Q87" s="140"/>
      <c r="R87" s="140"/>
      <c r="S87" s="140"/>
      <c r="T87" s="56">
        <f t="shared" si="3"/>
        <v>0</v>
      </c>
      <c r="U87" s="46"/>
      <c r="V87" s="95"/>
      <c r="W87" s="46"/>
      <c r="X87" s="46"/>
    </row>
    <row r="88" spans="2:24" ht="16.8" hidden="1" thickTop="1" thickBot="1" x14ac:dyDescent="0.35">
      <c r="B88" s="5"/>
      <c r="C88" s="139"/>
      <c r="D88" s="137" t="s">
        <v>252</v>
      </c>
      <c r="E88" s="455"/>
      <c r="F88" s="456"/>
      <c r="G88" s="110" t="s">
        <v>1</v>
      </c>
      <c r="H88" s="60"/>
      <c r="I88" s="140"/>
      <c r="J88" s="140"/>
      <c r="K88" s="140"/>
      <c r="L88" s="140"/>
      <c r="M88" s="140"/>
      <c r="N88" s="140"/>
      <c r="O88" s="140"/>
      <c r="P88" s="140"/>
      <c r="Q88" s="140"/>
      <c r="R88" s="140"/>
      <c r="S88" s="140"/>
      <c r="T88" s="56">
        <f t="shared" si="3"/>
        <v>0</v>
      </c>
      <c r="U88" s="46"/>
      <c r="V88" s="95"/>
      <c r="W88" s="46"/>
      <c r="X88" s="46"/>
    </row>
    <row r="89" spans="2:24" ht="16.8" hidden="1" thickTop="1" thickBot="1" x14ac:dyDescent="0.35">
      <c r="B89" s="5"/>
      <c r="C89" s="139"/>
      <c r="D89" s="137" t="s">
        <v>253</v>
      </c>
      <c r="E89" s="455"/>
      <c r="F89" s="456"/>
      <c r="G89" s="110" t="s">
        <v>1</v>
      </c>
      <c r="H89" s="60"/>
      <c r="I89" s="140"/>
      <c r="J89" s="140"/>
      <c r="K89" s="140"/>
      <c r="L89" s="140"/>
      <c r="M89" s="140"/>
      <c r="N89" s="140"/>
      <c r="O89" s="140"/>
      <c r="P89" s="140"/>
      <c r="Q89" s="140"/>
      <c r="R89" s="140"/>
      <c r="S89" s="140"/>
      <c r="T89" s="56">
        <f t="shared" si="3"/>
        <v>0</v>
      </c>
      <c r="U89" s="46"/>
      <c r="V89" s="95"/>
      <c r="W89" s="46"/>
      <c r="X89" s="46"/>
    </row>
    <row r="90" spans="2:24" ht="16.8" hidden="1" thickTop="1" thickBot="1" x14ac:dyDescent="0.35">
      <c r="B90" s="5"/>
      <c r="C90" s="139"/>
      <c r="D90" s="137" t="s">
        <v>254</v>
      </c>
      <c r="E90" s="455"/>
      <c r="F90" s="456"/>
      <c r="G90" s="110" t="s">
        <v>1</v>
      </c>
      <c r="H90" s="60"/>
      <c r="I90" s="140"/>
      <c r="J90" s="140"/>
      <c r="K90" s="140"/>
      <c r="L90" s="140"/>
      <c r="M90" s="140"/>
      <c r="N90" s="140"/>
      <c r="O90" s="140"/>
      <c r="P90" s="140"/>
      <c r="Q90" s="140"/>
      <c r="R90" s="140"/>
      <c r="S90" s="140"/>
      <c r="T90" s="56">
        <f t="shared" si="3"/>
        <v>0</v>
      </c>
      <c r="U90" s="46"/>
      <c r="V90" s="95"/>
      <c r="W90" s="46"/>
      <c r="X90" s="46"/>
    </row>
    <row r="91" spans="2:24" ht="16.8" hidden="1" thickTop="1" thickBot="1" x14ac:dyDescent="0.35">
      <c r="B91" s="5"/>
      <c r="C91" s="139"/>
      <c r="D91" s="137" t="s">
        <v>255</v>
      </c>
      <c r="E91" s="455"/>
      <c r="F91" s="456"/>
      <c r="G91" s="110" t="s">
        <v>1</v>
      </c>
      <c r="H91" s="60"/>
      <c r="I91" s="140"/>
      <c r="J91" s="140"/>
      <c r="K91" s="140"/>
      <c r="L91" s="140"/>
      <c r="M91" s="140"/>
      <c r="N91" s="140"/>
      <c r="O91" s="140"/>
      <c r="P91" s="140"/>
      <c r="Q91" s="140"/>
      <c r="R91" s="140"/>
      <c r="S91" s="140"/>
      <c r="T91" s="56">
        <f t="shared" si="3"/>
        <v>0</v>
      </c>
      <c r="U91" s="46"/>
      <c r="V91" s="95"/>
      <c r="W91" s="46"/>
      <c r="X91" s="46"/>
    </row>
    <row r="92" spans="2:24" ht="16.8" hidden="1" thickTop="1" thickBot="1" x14ac:dyDescent="0.35">
      <c r="B92" s="5"/>
      <c r="C92" s="139"/>
      <c r="D92" s="137" t="s">
        <v>256</v>
      </c>
      <c r="E92" s="455"/>
      <c r="F92" s="456"/>
      <c r="G92" s="110" t="s">
        <v>1</v>
      </c>
      <c r="H92" s="60"/>
      <c r="I92" s="140"/>
      <c r="J92" s="140"/>
      <c r="K92" s="140"/>
      <c r="L92" s="140"/>
      <c r="M92" s="140"/>
      <c r="N92" s="140"/>
      <c r="O92" s="140"/>
      <c r="P92" s="140"/>
      <c r="Q92" s="140"/>
      <c r="R92" s="140"/>
      <c r="S92" s="140"/>
      <c r="T92" s="56">
        <f t="shared" si="3"/>
        <v>0</v>
      </c>
      <c r="U92" s="46"/>
      <c r="V92" s="95"/>
      <c r="W92" s="46"/>
      <c r="X92" s="46"/>
    </row>
    <row r="93" spans="2:24" ht="16.8" hidden="1" thickTop="1" thickBot="1" x14ac:dyDescent="0.35">
      <c r="B93" s="5"/>
      <c r="C93" s="139"/>
      <c r="D93" s="137" t="s">
        <v>257</v>
      </c>
      <c r="E93" s="455"/>
      <c r="F93" s="456"/>
      <c r="G93" s="110" t="s">
        <v>1</v>
      </c>
      <c r="H93" s="60"/>
      <c r="I93" s="140"/>
      <c r="J93" s="140"/>
      <c r="K93" s="140"/>
      <c r="L93" s="140"/>
      <c r="M93" s="140"/>
      <c r="N93" s="140"/>
      <c r="O93" s="140"/>
      <c r="P93" s="140"/>
      <c r="Q93" s="140"/>
      <c r="R93" s="140"/>
      <c r="S93" s="140"/>
      <c r="T93" s="56">
        <f t="shared" si="3"/>
        <v>0</v>
      </c>
      <c r="U93" s="46"/>
      <c r="V93" s="95"/>
      <c r="W93" s="46"/>
      <c r="X93" s="46"/>
    </row>
    <row r="94" spans="2:24" ht="16.8" hidden="1" thickTop="1" thickBot="1" x14ac:dyDescent="0.35">
      <c r="B94" s="5"/>
      <c r="C94" s="139"/>
      <c r="D94" s="137" t="s">
        <v>258</v>
      </c>
      <c r="E94" s="455"/>
      <c r="F94" s="456"/>
      <c r="G94" s="110" t="s">
        <v>1</v>
      </c>
      <c r="H94" s="60"/>
      <c r="I94" s="140"/>
      <c r="J94" s="140"/>
      <c r="K94" s="140"/>
      <c r="L94" s="140"/>
      <c r="M94" s="140"/>
      <c r="N94" s="140"/>
      <c r="O94" s="140"/>
      <c r="P94" s="140"/>
      <c r="Q94" s="140"/>
      <c r="R94" s="140"/>
      <c r="S94" s="140"/>
      <c r="T94" s="56">
        <f t="shared" si="3"/>
        <v>0</v>
      </c>
      <c r="U94" s="46"/>
      <c r="V94" s="95"/>
      <c r="W94" s="46"/>
      <c r="X94" s="46"/>
    </row>
    <row r="95" spans="2:24" ht="16.8" hidden="1" thickTop="1" thickBot="1" x14ac:dyDescent="0.35">
      <c r="B95" s="5"/>
      <c r="C95" s="139"/>
      <c r="D95" s="137" t="s">
        <v>259</v>
      </c>
      <c r="E95" s="455"/>
      <c r="F95" s="456"/>
      <c r="G95" s="110" t="s">
        <v>1</v>
      </c>
      <c r="H95" s="60"/>
      <c r="I95" s="140"/>
      <c r="J95" s="140"/>
      <c r="K95" s="140"/>
      <c r="L95" s="140"/>
      <c r="M95" s="140"/>
      <c r="N95" s="140"/>
      <c r="O95" s="140"/>
      <c r="P95" s="140"/>
      <c r="Q95" s="140"/>
      <c r="R95" s="140"/>
      <c r="S95" s="140"/>
      <c r="T95" s="56">
        <f t="shared" si="3"/>
        <v>0</v>
      </c>
      <c r="U95" s="46"/>
      <c r="V95" s="95"/>
      <c r="W95" s="46"/>
      <c r="X95" s="46"/>
    </row>
    <row r="96" spans="2:24" ht="16.8" hidden="1" thickTop="1" thickBot="1" x14ac:dyDescent="0.35">
      <c r="B96" s="5"/>
      <c r="C96" s="139"/>
      <c r="D96" s="137" t="s">
        <v>260</v>
      </c>
      <c r="E96" s="455"/>
      <c r="F96" s="456"/>
      <c r="G96" s="110" t="s">
        <v>1</v>
      </c>
      <c r="H96" s="60"/>
      <c r="I96" s="140"/>
      <c r="J96" s="140"/>
      <c r="K96" s="140"/>
      <c r="L96" s="140"/>
      <c r="M96" s="140"/>
      <c r="N96" s="140"/>
      <c r="O96" s="140"/>
      <c r="P96" s="140"/>
      <c r="Q96" s="140"/>
      <c r="R96" s="140"/>
      <c r="S96" s="140"/>
      <c r="T96" s="56">
        <f t="shared" si="3"/>
        <v>0</v>
      </c>
      <c r="U96" s="46"/>
      <c r="V96" s="95"/>
      <c r="W96" s="46"/>
      <c r="X96" s="46"/>
    </row>
    <row r="97" spans="2:24" ht="16.8" hidden="1" thickTop="1" thickBot="1" x14ac:dyDescent="0.35">
      <c r="B97" s="5"/>
      <c r="C97" s="139"/>
      <c r="D97" s="137" t="s">
        <v>261</v>
      </c>
      <c r="E97" s="455"/>
      <c r="F97" s="456"/>
      <c r="G97" s="110" t="s">
        <v>1</v>
      </c>
      <c r="H97" s="60"/>
      <c r="I97" s="140"/>
      <c r="J97" s="140"/>
      <c r="K97" s="140"/>
      <c r="L97" s="140"/>
      <c r="M97" s="140"/>
      <c r="N97" s="140"/>
      <c r="O97" s="140"/>
      <c r="P97" s="140"/>
      <c r="Q97" s="140"/>
      <c r="R97" s="140"/>
      <c r="S97" s="140"/>
      <c r="T97" s="56">
        <f t="shared" si="3"/>
        <v>0</v>
      </c>
      <c r="U97" s="46"/>
      <c r="V97" s="95"/>
      <c r="W97" s="46"/>
      <c r="X97" s="46"/>
    </row>
    <row r="98" spans="2:24" ht="16.8" hidden="1" thickTop="1" thickBot="1" x14ac:dyDescent="0.35">
      <c r="B98" s="5"/>
      <c r="C98" s="139"/>
      <c r="D98" s="137" t="s">
        <v>262</v>
      </c>
      <c r="E98" s="455"/>
      <c r="F98" s="456"/>
      <c r="G98" s="110" t="s">
        <v>1</v>
      </c>
      <c r="H98" s="60"/>
      <c r="I98" s="140"/>
      <c r="J98" s="140"/>
      <c r="K98" s="140"/>
      <c r="L98" s="140"/>
      <c r="M98" s="140"/>
      <c r="N98" s="140"/>
      <c r="O98" s="140"/>
      <c r="P98" s="140"/>
      <c r="Q98" s="140"/>
      <c r="R98" s="140"/>
      <c r="S98" s="140"/>
      <c r="T98" s="56">
        <f t="shared" si="3"/>
        <v>0</v>
      </c>
      <c r="U98" s="46"/>
      <c r="V98" s="95"/>
      <c r="W98" s="46"/>
      <c r="X98" s="46"/>
    </row>
    <row r="99" spans="2:24" ht="16.8" hidden="1" thickTop="1" thickBot="1" x14ac:dyDescent="0.35">
      <c r="B99" s="5"/>
      <c r="C99" s="139"/>
      <c r="D99" s="137" t="s">
        <v>263</v>
      </c>
      <c r="E99" s="455"/>
      <c r="F99" s="456"/>
      <c r="G99" s="110" t="s">
        <v>1</v>
      </c>
      <c r="H99" s="60"/>
      <c r="I99" s="140"/>
      <c r="J99" s="140"/>
      <c r="K99" s="140"/>
      <c r="L99" s="140"/>
      <c r="M99" s="140"/>
      <c r="N99" s="140"/>
      <c r="O99" s="140"/>
      <c r="P99" s="140"/>
      <c r="Q99" s="140"/>
      <c r="R99" s="140"/>
      <c r="S99" s="140"/>
      <c r="T99" s="56">
        <f t="shared" si="3"/>
        <v>0</v>
      </c>
      <c r="U99" s="46"/>
      <c r="V99" s="95"/>
      <c r="W99" s="46"/>
      <c r="X99" s="46"/>
    </row>
    <row r="100" spans="2:24" ht="16.8" hidden="1" thickTop="1" thickBot="1" x14ac:dyDescent="0.35">
      <c r="B100" s="5"/>
      <c r="C100" s="139"/>
      <c r="D100" s="137" t="s">
        <v>264</v>
      </c>
      <c r="E100" s="455"/>
      <c r="F100" s="456"/>
      <c r="G100" s="110" t="s">
        <v>1</v>
      </c>
      <c r="H100" s="60"/>
      <c r="I100" s="140"/>
      <c r="J100" s="140"/>
      <c r="K100" s="140"/>
      <c r="L100" s="140"/>
      <c r="M100" s="140"/>
      <c r="N100" s="140"/>
      <c r="O100" s="140"/>
      <c r="P100" s="140"/>
      <c r="Q100" s="140"/>
      <c r="R100" s="140"/>
      <c r="S100" s="140"/>
      <c r="T100" s="56">
        <f t="shared" si="3"/>
        <v>0</v>
      </c>
      <c r="U100" s="46"/>
      <c r="V100" s="95"/>
      <c r="W100" s="46"/>
      <c r="X100" s="46"/>
    </row>
    <row r="101" spans="2:24" ht="16.8" hidden="1" thickTop="1" thickBot="1" x14ac:dyDescent="0.35">
      <c r="B101" s="5"/>
      <c r="C101" s="139"/>
      <c r="D101" s="137" t="s">
        <v>265</v>
      </c>
      <c r="E101" s="455"/>
      <c r="F101" s="456"/>
      <c r="G101" s="110" t="s">
        <v>1</v>
      </c>
      <c r="H101" s="60"/>
      <c r="I101" s="140"/>
      <c r="J101" s="140"/>
      <c r="K101" s="140"/>
      <c r="L101" s="140"/>
      <c r="M101" s="140"/>
      <c r="N101" s="140"/>
      <c r="O101" s="140"/>
      <c r="P101" s="140"/>
      <c r="Q101" s="140"/>
      <c r="R101" s="140"/>
      <c r="S101" s="140"/>
      <c r="T101" s="56">
        <f t="shared" si="3"/>
        <v>0</v>
      </c>
      <c r="U101" s="46"/>
      <c r="V101" s="95"/>
      <c r="W101" s="46"/>
      <c r="X101" s="46"/>
    </row>
    <row r="102" spans="2:24" ht="16.8" hidden="1" thickTop="1" thickBot="1" x14ac:dyDescent="0.35">
      <c r="B102" s="5"/>
      <c r="C102" s="139"/>
      <c r="D102" s="137" t="s">
        <v>266</v>
      </c>
      <c r="E102" s="455"/>
      <c r="F102" s="456"/>
      <c r="G102" s="110" t="s">
        <v>1</v>
      </c>
      <c r="H102" s="60"/>
      <c r="I102" s="140"/>
      <c r="J102" s="140"/>
      <c r="K102" s="140"/>
      <c r="L102" s="140"/>
      <c r="M102" s="140"/>
      <c r="N102" s="140"/>
      <c r="O102" s="140"/>
      <c r="P102" s="140"/>
      <c r="Q102" s="140"/>
      <c r="R102" s="140"/>
      <c r="S102" s="140"/>
      <c r="T102" s="56">
        <f t="shared" si="3"/>
        <v>0</v>
      </c>
      <c r="U102" s="46"/>
      <c r="V102" s="95"/>
      <c r="W102" s="46"/>
      <c r="X102" s="46"/>
    </row>
    <row r="103" spans="2:24" ht="16.8" hidden="1" thickTop="1" thickBot="1" x14ac:dyDescent="0.35">
      <c r="B103" s="5"/>
      <c r="C103" s="139"/>
      <c r="D103" s="137" t="s">
        <v>267</v>
      </c>
      <c r="E103" s="455"/>
      <c r="F103" s="456"/>
      <c r="G103" s="110" t="s">
        <v>1</v>
      </c>
      <c r="H103" s="60"/>
      <c r="I103" s="140"/>
      <c r="J103" s="140"/>
      <c r="K103" s="140"/>
      <c r="L103" s="140"/>
      <c r="M103" s="140"/>
      <c r="N103" s="140"/>
      <c r="O103" s="140"/>
      <c r="P103" s="140"/>
      <c r="Q103" s="140"/>
      <c r="R103" s="140"/>
      <c r="S103" s="140"/>
      <c r="T103" s="56">
        <f t="shared" si="3"/>
        <v>0</v>
      </c>
      <c r="U103" s="46"/>
      <c r="V103" s="95"/>
      <c r="W103" s="46"/>
      <c r="X103" s="46"/>
    </row>
    <row r="104" spans="2:24" ht="16.8" hidden="1" thickTop="1" thickBot="1" x14ac:dyDescent="0.35">
      <c r="B104" s="5"/>
      <c r="C104" s="139"/>
      <c r="D104" s="137" t="s">
        <v>268</v>
      </c>
      <c r="E104" s="455"/>
      <c r="F104" s="456"/>
      <c r="G104" s="110" t="s">
        <v>1</v>
      </c>
      <c r="H104" s="60"/>
      <c r="I104" s="140"/>
      <c r="J104" s="140"/>
      <c r="K104" s="140"/>
      <c r="L104" s="140"/>
      <c r="M104" s="140"/>
      <c r="N104" s="140"/>
      <c r="O104" s="140"/>
      <c r="P104" s="140"/>
      <c r="Q104" s="140"/>
      <c r="R104" s="140"/>
      <c r="S104" s="140"/>
      <c r="T104" s="56">
        <f t="shared" si="3"/>
        <v>0</v>
      </c>
      <c r="U104" s="46"/>
      <c r="V104" s="95"/>
      <c r="W104" s="46"/>
      <c r="X104" s="46"/>
    </row>
    <row r="105" spans="2:24" ht="16.8" hidden="1" thickTop="1" thickBot="1" x14ac:dyDescent="0.35">
      <c r="B105" s="5"/>
      <c r="C105" s="139"/>
      <c r="D105" s="137" t="s">
        <v>269</v>
      </c>
      <c r="E105" s="455"/>
      <c r="F105" s="456"/>
      <c r="G105" s="110" t="s">
        <v>1</v>
      </c>
      <c r="H105" s="60"/>
      <c r="I105" s="140"/>
      <c r="J105" s="140"/>
      <c r="K105" s="140"/>
      <c r="L105" s="140"/>
      <c r="M105" s="140"/>
      <c r="N105" s="140"/>
      <c r="O105" s="140"/>
      <c r="P105" s="140"/>
      <c r="Q105" s="140"/>
      <c r="R105" s="140"/>
      <c r="S105" s="140"/>
      <c r="T105" s="56">
        <f t="shared" si="3"/>
        <v>0</v>
      </c>
      <c r="U105" s="46"/>
      <c r="V105" s="95"/>
      <c r="W105" s="46"/>
      <c r="X105" s="46"/>
    </row>
    <row r="106" spans="2:24" ht="16.8" hidden="1" thickTop="1" thickBot="1" x14ac:dyDescent="0.35">
      <c r="B106" s="5"/>
      <c r="C106" s="139"/>
      <c r="D106" s="137" t="s">
        <v>270</v>
      </c>
      <c r="E106" s="455"/>
      <c r="F106" s="456"/>
      <c r="G106" s="110" t="s">
        <v>1</v>
      </c>
      <c r="H106" s="60"/>
      <c r="I106" s="140"/>
      <c r="J106" s="140"/>
      <c r="K106" s="140"/>
      <c r="L106" s="140"/>
      <c r="M106" s="140"/>
      <c r="N106" s="140"/>
      <c r="O106" s="140"/>
      <c r="P106" s="140"/>
      <c r="Q106" s="140"/>
      <c r="R106" s="140"/>
      <c r="S106" s="140"/>
      <c r="T106" s="56">
        <f t="shared" si="3"/>
        <v>0</v>
      </c>
      <c r="U106" s="46"/>
      <c r="V106" s="95"/>
      <c r="W106" s="46"/>
      <c r="X106" s="46"/>
    </row>
    <row r="107" spans="2:24" ht="16.8" hidden="1" thickTop="1" thickBot="1" x14ac:dyDescent="0.35">
      <c r="B107" s="5"/>
      <c r="C107" s="139"/>
      <c r="D107" s="137" t="s">
        <v>271</v>
      </c>
      <c r="E107" s="455"/>
      <c r="F107" s="456"/>
      <c r="G107" s="110" t="s">
        <v>1</v>
      </c>
      <c r="H107" s="60"/>
      <c r="I107" s="140"/>
      <c r="J107" s="140"/>
      <c r="K107" s="140"/>
      <c r="L107" s="140"/>
      <c r="M107" s="140"/>
      <c r="N107" s="140"/>
      <c r="O107" s="140"/>
      <c r="P107" s="140"/>
      <c r="Q107" s="140"/>
      <c r="R107" s="140"/>
      <c r="S107" s="140"/>
      <c r="T107" s="56">
        <f t="shared" si="3"/>
        <v>0</v>
      </c>
      <c r="U107" s="46"/>
      <c r="V107" s="95"/>
      <c r="W107" s="46"/>
      <c r="X107" s="46"/>
    </row>
    <row r="108" spans="2:24" ht="16.8" hidden="1" thickTop="1" thickBot="1" x14ac:dyDescent="0.35">
      <c r="B108" s="5"/>
      <c r="C108" s="139"/>
      <c r="D108" s="137" t="s">
        <v>272</v>
      </c>
      <c r="E108" s="455"/>
      <c r="F108" s="456"/>
      <c r="G108" s="110" t="s">
        <v>1</v>
      </c>
      <c r="H108" s="60"/>
      <c r="I108" s="140"/>
      <c r="J108" s="140"/>
      <c r="K108" s="140"/>
      <c r="L108" s="140"/>
      <c r="M108" s="140"/>
      <c r="N108" s="140"/>
      <c r="O108" s="140"/>
      <c r="P108" s="140"/>
      <c r="Q108" s="140"/>
      <c r="R108" s="140"/>
      <c r="S108" s="140"/>
      <c r="T108" s="56">
        <f t="shared" si="3"/>
        <v>0</v>
      </c>
      <c r="U108" s="46"/>
      <c r="V108" s="95"/>
      <c r="W108" s="46"/>
      <c r="X108" s="46"/>
    </row>
    <row r="109" spans="2:24" ht="16.8" hidden="1" thickTop="1" thickBot="1" x14ac:dyDescent="0.35">
      <c r="B109" s="5"/>
      <c r="C109" s="139"/>
      <c r="D109" s="137" t="s">
        <v>163</v>
      </c>
      <c r="E109" s="455"/>
      <c r="F109" s="456"/>
      <c r="G109" s="110" t="s">
        <v>1</v>
      </c>
      <c r="H109" s="60"/>
      <c r="I109" s="140"/>
      <c r="J109" s="140"/>
      <c r="K109" s="140"/>
      <c r="L109" s="140"/>
      <c r="M109" s="140"/>
      <c r="N109" s="140"/>
      <c r="O109" s="140"/>
      <c r="P109" s="140"/>
      <c r="Q109" s="140"/>
      <c r="R109" s="140"/>
      <c r="S109" s="140"/>
      <c r="T109" s="56">
        <f t="shared" si="3"/>
        <v>0</v>
      </c>
      <c r="U109" s="46"/>
      <c r="V109" s="95"/>
      <c r="W109" s="46"/>
      <c r="X109" s="46"/>
    </row>
    <row r="110" spans="2:24" ht="16.8" hidden="1" thickTop="1" thickBot="1" x14ac:dyDescent="0.35">
      <c r="B110" s="5"/>
      <c r="C110" s="139"/>
      <c r="D110" s="137" t="s">
        <v>273</v>
      </c>
      <c r="E110" s="455"/>
      <c r="F110" s="456"/>
      <c r="G110" s="110" t="s">
        <v>1</v>
      </c>
      <c r="H110" s="60"/>
      <c r="I110" s="140"/>
      <c r="J110" s="140"/>
      <c r="K110" s="140"/>
      <c r="L110" s="140"/>
      <c r="M110" s="140"/>
      <c r="N110" s="140"/>
      <c r="O110" s="140"/>
      <c r="P110" s="140"/>
      <c r="Q110" s="140"/>
      <c r="R110" s="140"/>
      <c r="S110" s="140"/>
      <c r="T110" s="56">
        <f t="shared" si="3"/>
        <v>0</v>
      </c>
      <c r="U110" s="46"/>
      <c r="V110" s="95"/>
      <c r="W110" s="46"/>
      <c r="X110" s="46"/>
    </row>
    <row r="111" spans="2:24" ht="16.8" hidden="1" thickTop="1" thickBot="1" x14ac:dyDescent="0.35">
      <c r="B111" s="5"/>
      <c r="C111" s="139"/>
      <c r="D111" s="137" t="s">
        <v>274</v>
      </c>
      <c r="E111" s="455"/>
      <c r="F111" s="456"/>
      <c r="G111" s="110" t="s">
        <v>1</v>
      </c>
      <c r="H111" s="60"/>
      <c r="I111" s="140"/>
      <c r="J111" s="140"/>
      <c r="K111" s="140"/>
      <c r="L111" s="140"/>
      <c r="M111" s="140"/>
      <c r="N111" s="140"/>
      <c r="O111" s="140"/>
      <c r="P111" s="140"/>
      <c r="Q111" s="140"/>
      <c r="R111" s="140"/>
      <c r="S111" s="140"/>
      <c r="T111" s="56">
        <f t="shared" si="3"/>
        <v>0</v>
      </c>
      <c r="U111" s="46"/>
      <c r="V111" s="95"/>
      <c r="W111" s="46"/>
      <c r="X111" s="46"/>
    </row>
    <row r="112" spans="2:24" ht="16.8" hidden="1" thickTop="1" thickBot="1" x14ac:dyDescent="0.35">
      <c r="B112" s="5"/>
      <c r="C112" s="139"/>
      <c r="D112" s="137" t="s">
        <v>275</v>
      </c>
      <c r="E112" s="455"/>
      <c r="F112" s="456"/>
      <c r="G112" s="110" t="s">
        <v>1</v>
      </c>
      <c r="H112" s="60"/>
      <c r="I112" s="140"/>
      <c r="J112" s="140"/>
      <c r="K112" s="140"/>
      <c r="L112" s="140"/>
      <c r="M112" s="140"/>
      <c r="N112" s="140"/>
      <c r="O112" s="140"/>
      <c r="P112" s="140"/>
      <c r="Q112" s="140"/>
      <c r="R112" s="140"/>
      <c r="S112" s="140"/>
      <c r="T112" s="56">
        <f t="shared" si="3"/>
        <v>0</v>
      </c>
      <c r="U112" s="46"/>
      <c r="V112" s="95"/>
      <c r="W112" s="46"/>
      <c r="X112" s="46"/>
    </row>
    <row r="113" spans="2:24" ht="16.8" hidden="1" thickTop="1" thickBot="1" x14ac:dyDescent="0.35">
      <c r="B113" s="5"/>
      <c r="C113" s="139"/>
      <c r="D113" s="137" t="s">
        <v>276</v>
      </c>
      <c r="E113" s="455"/>
      <c r="F113" s="456"/>
      <c r="G113" s="110" t="s">
        <v>1</v>
      </c>
      <c r="H113" s="60"/>
      <c r="I113" s="140"/>
      <c r="J113" s="140"/>
      <c r="K113" s="140"/>
      <c r="L113" s="140"/>
      <c r="M113" s="140"/>
      <c r="N113" s="140"/>
      <c r="O113" s="140"/>
      <c r="P113" s="140"/>
      <c r="Q113" s="140"/>
      <c r="R113" s="140"/>
      <c r="S113" s="140"/>
      <c r="T113" s="56">
        <f t="shared" si="3"/>
        <v>0</v>
      </c>
      <c r="U113" s="46"/>
      <c r="V113" s="95"/>
      <c r="W113" s="46"/>
      <c r="X113" s="46"/>
    </row>
    <row r="114" spans="2:24" ht="16.8" hidden="1" thickTop="1" thickBot="1" x14ac:dyDescent="0.35">
      <c r="B114" s="5"/>
      <c r="C114" s="139"/>
      <c r="D114" s="137" t="s">
        <v>277</v>
      </c>
      <c r="E114" s="455"/>
      <c r="F114" s="456"/>
      <c r="G114" s="110" t="s">
        <v>1</v>
      </c>
      <c r="H114" s="60"/>
      <c r="I114" s="140"/>
      <c r="J114" s="140"/>
      <c r="K114" s="140"/>
      <c r="L114" s="140"/>
      <c r="M114" s="140"/>
      <c r="N114" s="140"/>
      <c r="O114" s="140"/>
      <c r="P114" s="140"/>
      <c r="Q114" s="140"/>
      <c r="R114" s="140"/>
      <c r="S114" s="140"/>
      <c r="T114" s="56">
        <f t="shared" si="3"/>
        <v>0</v>
      </c>
      <c r="U114" s="46"/>
      <c r="V114" s="95"/>
      <c r="W114" s="46"/>
      <c r="X114" s="46"/>
    </row>
    <row r="115" spans="2:24" ht="16.8" hidden="1" thickTop="1" thickBot="1" x14ac:dyDescent="0.35">
      <c r="B115" s="5"/>
      <c r="C115" s="139"/>
      <c r="D115" s="137" t="s">
        <v>278</v>
      </c>
      <c r="E115" s="455"/>
      <c r="F115" s="456"/>
      <c r="G115" s="110" t="s">
        <v>1</v>
      </c>
      <c r="H115" s="60"/>
      <c r="I115" s="140"/>
      <c r="J115" s="140"/>
      <c r="K115" s="140"/>
      <c r="L115" s="140"/>
      <c r="M115" s="140"/>
      <c r="N115" s="140"/>
      <c r="O115" s="140"/>
      <c r="P115" s="140"/>
      <c r="Q115" s="140"/>
      <c r="R115" s="140"/>
      <c r="S115" s="140"/>
      <c r="T115" s="56">
        <f t="shared" si="3"/>
        <v>0</v>
      </c>
      <c r="U115" s="46"/>
      <c r="V115" s="95"/>
      <c r="W115" s="46"/>
      <c r="X115" s="46"/>
    </row>
    <row r="116" spans="2:24" ht="16.8" hidden="1" thickTop="1" thickBot="1" x14ac:dyDescent="0.35">
      <c r="B116" s="5"/>
      <c r="C116" s="139"/>
      <c r="D116" s="137" t="s">
        <v>279</v>
      </c>
      <c r="E116" s="455"/>
      <c r="F116" s="456"/>
      <c r="G116" s="110" t="s">
        <v>1</v>
      </c>
      <c r="H116" s="60"/>
      <c r="I116" s="140"/>
      <c r="J116" s="140"/>
      <c r="K116" s="140"/>
      <c r="L116" s="140"/>
      <c r="M116" s="140"/>
      <c r="N116" s="140"/>
      <c r="O116" s="140"/>
      <c r="P116" s="140"/>
      <c r="Q116" s="140"/>
      <c r="R116" s="140"/>
      <c r="S116" s="140"/>
      <c r="T116" s="56">
        <f t="shared" si="3"/>
        <v>0</v>
      </c>
      <c r="U116" s="46"/>
      <c r="V116" s="95"/>
      <c r="W116" s="46"/>
      <c r="X116" s="46"/>
    </row>
    <row r="117" spans="2:24" ht="16.8" hidden="1" thickTop="1" thickBot="1" x14ac:dyDescent="0.35">
      <c r="B117" s="5"/>
      <c r="C117" s="139"/>
      <c r="D117" s="137" t="s">
        <v>280</v>
      </c>
      <c r="E117" s="455"/>
      <c r="F117" s="456"/>
      <c r="G117" s="110" t="s">
        <v>1</v>
      </c>
      <c r="H117" s="60"/>
      <c r="I117" s="140"/>
      <c r="J117" s="140"/>
      <c r="K117" s="140"/>
      <c r="L117" s="140"/>
      <c r="M117" s="140"/>
      <c r="N117" s="140"/>
      <c r="O117" s="140"/>
      <c r="P117" s="140"/>
      <c r="Q117" s="140"/>
      <c r="R117" s="140"/>
      <c r="S117" s="140"/>
      <c r="T117" s="56">
        <f t="shared" si="3"/>
        <v>0</v>
      </c>
      <c r="U117" s="46"/>
      <c r="V117" s="95"/>
      <c r="W117" s="46"/>
      <c r="X117" s="46"/>
    </row>
    <row r="118" spans="2:24" ht="16.8" hidden="1" thickTop="1" thickBot="1" x14ac:dyDescent="0.35">
      <c r="B118" s="5"/>
      <c r="C118" s="139"/>
      <c r="D118" s="137" t="s">
        <v>281</v>
      </c>
      <c r="E118" s="455"/>
      <c r="F118" s="456"/>
      <c r="G118" s="110" t="s">
        <v>1</v>
      </c>
      <c r="H118" s="60"/>
      <c r="I118" s="140"/>
      <c r="J118" s="140"/>
      <c r="K118" s="140"/>
      <c r="L118" s="140"/>
      <c r="M118" s="140"/>
      <c r="N118" s="140"/>
      <c r="O118" s="140"/>
      <c r="P118" s="140"/>
      <c r="Q118" s="140"/>
      <c r="R118" s="140"/>
      <c r="S118" s="140"/>
      <c r="T118" s="56">
        <f t="shared" si="3"/>
        <v>0</v>
      </c>
      <c r="U118" s="46"/>
      <c r="V118" s="95"/>
      <c r="W118" s="46"/>
      <c r="X118" s="46"/>
    </row>
    <row r="119" spans="2:24" ht="16.8" hidden="1" thickTop="1" thickBot="1" x14ac:dyDescent="0.35">
      <c r="B119" s="5"/>
      <c r="C119" s="139"/>
      <c r="D119" s="137" t="s">
        <v>282</v>
      </c>
      <c r="E119" s="455"/>
      <c r="F119" s="456"/>
      <c r="G119" s="110" t="s">
        <v>1</v>
      </c>
      <c r="H119" s="60"/>
      <c r="I119" s="140"/>
      <c r="J119" s="140"/>
      <c r="K119" s="140"/>
      <c r="L119" s="140"/>
      <c r="M119" s="140"/>
      <c r="N119" s="140"/>
      <c r="O119" s="140"/>
      <c r="P119" s="140"/>
      <c r="Q119" s="140"/>
      <c r="R119" s="140"/>
      <c r="S119" s="140"/>
      <c r="T119" s="56">
        <f t="shared" si="3"/>
        <v>0</v>
      </c>
      <c r="U119" s="46"/>
      <c r="V119" s="95"/>
      <c r="W119" s="46"/>
      <c r="X119" s="46"/>
    </row>
    <row r="120" spans="2:24" ht="16.8" hidden="1" thickTop="1" thickBot="1" x14ac:dyDescent="0.35">
      <c r="B120" s="5"/>
      <c r="C120" s="139"/>
      <c r="D120" s="137" t="s">
        <v>283</v>
      </c>
      <c r="E120" s="455"/>
      <c r="F120" s="456"/>
      <c r="G120" s="110" t="s">
        <v>1</v>
      </c>
      <c r="H120" s="60"/>
      <c r="I120" s="140"/>
      <c r="J120" s="140"/>
      <c r="K120" s="140"/>
      <c r="L120" s="140"/>
      <c r="M120" s="140"/>
      <c r="N120" s="140"/>
      <c r="O120" s="140"/>
      <c r="P120" s="140"/>
      <c r="Q120" s="140"/>
      <c r="R120" s="140"/>
      <c r="S120" s="140"/>
      <c r="T120" s="56">
        <f t="shared" si="3"/>
        <v>0</v>
      </c>
      <c r="U120" s="46"/>
      <c r="V120" s="95"/>
      <c r="W120" s="46"/>
      <c r="X120" s="46"/>
    </row>
    <row r="121" spans="2:24" ht="16.8" hidden="1" thickTop="1" thickBot="1" x14ac:dyDescent="0.35">
      <c r="B121" s="5"/>
      <c r="C121" s="139"/>
      <c r="D121" s="137" t="s">
        <v>284</v>
      </c>
      <c r="E121" s="455"/>
      <c r="F121" s="456"/>
      <c r="G121" s="110" t="s">
        <v>1</v>
      </c>
      <c r="H121" s="60"/>
      <c r="I121" s="140"/>
      <c r="J121" s="140"/>
      <c r="K121" s="140"/>
      <c r="L121" s="140"/>
      <c r="M121" s="140"/>
      <c r="N121" s="140"/>
      <c r="O121" s="140"/>
      <c r="P121" s="140"/>
      <c r="Q121" s="140"/>
      <c r="R121" s="140"/>
      <c r="S121" s="140"/>
      <c r="T121" s="56">
        <f t="shared" si="3"/>
        <v>0</v>
      </c>
      <c r="U121" s="46"/>
      <c r="V121" s="95"/>
      <c r="W121" s="46"/>
      <c r="X121" s="46"/>
    </row>
    <row r="122" spans="2:24" ht="16.8" hidden="1" thickTop="1" thickBot="1" x14ac:dyDescent="0.35">
      <c r="B122" s="5"/>
      <c r="C122" s="139"/>
      <c r="D122" s="137" t="s">
        <v>285</v>
      </c>
      <c r="E122" s="455"/>
      <c r="F122" s="456"/>
      <c r="G122" s="110" t="s">
        <v>1</v>
      </c>
      <c r="H122" s="60"/>
      <c r="I122" s="140"/>
      <c r="J122" s="140"/>
      <c r="K122" s="140"/>
      <c r="L122" s="140"/>
      <c r="M122" s="140"/>
      <c r="N122" s="140"/>
      <c r="O122" s="140"/>
      <c r="P122" s="140"/>
      <c r="Q122" s="140"/>
      <c r="R122" s="140"/>
      <c r="S122" s="140"/>
      <c r="T122" s="56">
        <f t="shared" si="3"/>
        <v>0</v>
      </c>
      <c r="U122" s="46"/>
      <c r="V122" s="95"/>
      <c r="W122" s="46"/>
      <c r="X122" s="46"/>
    </row>
    <row r="123" spans="2:24" ht="16.8" hidden="1" thickTop="1" thickBot="1" x14ac:dyDescent="0.35">
      <c r="B123" s="5"/>
      <c r="C123" s="139"/>
      <c r="D123" s="137" t="s">
        <v>286</v>
      </c>
      <c r="E123" s="455"/>
      <c r="F123" s="456"/>
      <c r="G123" s="110" t="s">
        <v>1</v>
      </c>
      <c r="H123" s="60"/>
      <c r="I123" s="140"/>
      <c r="J123" s="140"/>
      <c r="K123" s="140"/>
      <c r="L123" s="140"/>
      <c r="M123" s="140"/>
      <c r="N123" s="140"/>
      <c r="O123" s="140"/>
      <c r="P123" s="140"/>
      <c r="Q123" s="140"/>
      <c r="R123" s="140"/>
      <c r="S123" s="140"/>
      <c r="T123" s="56">
        <f t="shared" si="3"/>
        <v>0</v>
      </c>
      <c r="U123" s="46"/>
      <c r="V123" s="95"/>
      <c r="W123" s="46"/>
      <c r="X123" s="46"/>
    </row>
    <row r="124" spans="2:24" ht="16.8" hidden="1" thickTop="1" thickBot="1" x14ac:dyDescent="0.35">
      <c r="B124" s="5"/>
      <c r="C124" s="139"/>
      <c r="D124" s="137" t="s">
        <v>287</v>
      </c>
      <c r="E124" s="455"/>
      <c r="F124" s="456"/>
      <c r="G124" s="110" t="s">
        <v>1</v>
      </c>
      <c r="H124" s="60"/>
      <c r="I124" s="140"/>
      <c r="J124" s="140"/>
      <c r="K124" s="140"/>
      <c r="L124" s="140"/>
      <c r="M124" s="140"/>
      <c r="N124" s="140"/>
      <c r="O124" s="140"/>
      <c r="P124" s="140"/>
      <c r="Q124" s="140"/>
      <c r="R124" s="140"/>
      <c r="S124" s="140"/>
      <c r="T124" s="56">
        <f t="shared" si="3"/>
        <v>0</v>
      </c>
      <c r="U124" s="46"/>
      <c r="V124" s="95"/>
      <c r="W124" s="46"/>
      <c r="X124" s="46"/>
    </row>
    <row r="125" spans="2:24" ht="16.8" hidden="1" thickTop="1" thickBot="1" x14ac:dyDescent="0.35">
      <c r="B125" s="5"/>
      <c r="C125" s="139"/>
      <c r="D125" s="137" t="s">
        <v>288</v>
      </c>
      <c r="E125" s="455"/>
      <c r="F125" s="456"/>
      <c r="G125" s="110" t="s">
        <v>1</v>
      </c>
      <c r="H125" s="60"/>
      <c r="I125" s="140"/>
      <c r="J125" s="140"/>
      <c r="K125" s="140"/>
      <c r="L125" s="140"/>
      <c r="M125" s="140"/>
      <c r="N125" s="140"/>
      <c r="O125" s="140"/>
      <c r="P125" s="140"/>
      <c r="Q125" s="140"/>
      <c r="R125" s="140"/>
      <c r="S125" s="140"/>
      <c r="T125" s="56">
        <f t="shared" si="3"/>
        <v>0</v>
      </c>
      <c r="U125" s="46"/>
      <c r="V125" s="95"/>
      <c r="W125" s="46"/>
      <c r="X125" s="46"/>
    </row>
    <row r="126" spans="2:24" ht="16.8" hidden="1" thickTop="1" thickBot="1" x14ac:dyDescent="0.35">
      <c r="B126" s="5"/>
      <c r="C126" s="139"/>
      <c r="D126" s="137" t="s">
        <v>289</v>
      </c>
      <c r="E126" s="455"/>
      <c r="F126" s="456"/>
      <c r="G126" s="110" t="s">
        <v>1</v>
      </c>
      <c r="H126" s="60"/>
      <c r="I126" s="140"/>
      <c r="J126" s="140"/>
      <c r="K126" s="140"/>
      <c r="L126" s="140"/>
      <c r="M126" s="140"/>
      <c r="N126" s="140"/>
      <c r="O126" s="140"/>
      <c r="P126" s="140"/>
      <c r="Q126" s="140"/>
      <c r="R126" s="140"/>
      <c r="S126" s="140"/>
      <c r="T126" s="56">
        <f t="shared" si="3"/>
        <v>0</v>
      </c>
      <c r="U126" s="46"/>
      <c r="V126" s="95"/>
      <c r="W126" s="46"/>
      <c r="X126" s="46"/>
    </row>
    <row r="127" spans="2:24" ht="16.8" hidden="1" thickTop="1" thickBot="1" x14ac:dyDescent="0.35">
      <c r="B127" s="5"/>
      <c r="C127" s="139"/>
      <c r="D127" s="137" t="s">
        <v>290</v>
      </c>
      <c r="E127" s="455"/>
      <c r="F127" s="456"/>
      <c r="G127" s="110" t="s">
        <v>1</v>
      </c>
      <c r="H127" s="60"/>
      <c r="I127" s="140"/>
      <c r="J127" s="140"/>
      <c r="K127" s="140"/>
      <c r="L127" s="140"/>
      <c r="M127" s="140"/>
      <c r="N127" s="140"/>
      <c r="O127" s="140"/>
      <c r="P127" s="140"/>
      <c r="Q127" s="140"/>
      <c r="R127" s="140"/>
      <c r="S127" s="140"/>
      <c r="T127" s="56">
        <f t="shared" si="3"/>
        <v>0</v>
      </c>
      <c r="U127" s="46"/>
      <c r="V127" s="95"/>
      <c r="W127" s="46"/>
      <c r="X127" s="46"/>
    </row>
    <row r="128" spans="2:24" ht="16.8" hidden="1" thickTop="1" thickBot="1" x14ac:dyDescent="0.35">
      <c r="B128" s="5"/>
      <c r="C128" s="139"/>
      <c r="D128" s="137" t="s">
        <v>291</v>
      </c>
      <c r="E128" s="455"/>
      <c r="F128" s="456"/>
      <c r="G128" s="110" t="s">
        <v>1</v>
      </c>
      <c r="H128" s="60"/>
      <c r="I128" s="140"/>
      <c r="J128" s="140"/>
      <c r="K128" s="140"/>
      <c r="L128" s="140"/>
      <c r="M128" s="140"/>
      <c r="N128" s="140"/>
      <c r="O128" s="140"/>
      <c r="P128" s="140"/>
      <c r="Q128" s="140"/>
      <c r="R128" s="140"/>
      <c r="S128" s="140"/>
      <c r="T128" s="56">
        <f t="shared" si="3"/>
        <v>0</v>
      </c>
      <c r="U128" s="46"/>
      <c r="V128" s="95"/>
      <c r="W128" s="46"/>
      <c r="X128" s="46"/>
    </row>
    <row r="129" spans="2:24" ht="16.8" hidden="1" thickTop="1" thickBot="1" x14ac:dyDescent="0.35">
      <c r="B129" s="5"/>
      <c r="C129" s="139"/>
      <c r="D129" s="137" t="s">
        <v>292</v>
      </c>
      <c r="E129" s="455"/>
      <c r="F129" s="456"/>
      <c r="G129" s="110" t="s">
        <v>1</v>
      </c>
      <c r="H129" s="60"/>
      <c r="I129" s="140"/>
      <c r="J129" s="140"/>
      <c r="K129" s="140"/>
      <c r="L129" s="140"/>
      <c r="M129" s="140"/>
      <c r="N129" s="140"/>
      <c r="O129" s="140"/>
      <c r="P129" s="140"/>
      <c r="Q129" s="140"/>
      <c r="R129" s="140"/>
      <c r="S129" s="140"/>
      <c r="T129" s="56">
        <f t="shared" si="3"/>
        <v>0</v>
      </c>
      <c r="U129" s="46"/>
      <c r="V129" s="95"/>
      <c r="W129" s="46"/>
      <c r="X129" s="46"/>
    </row>
    <row r="130" spans="2:24" ht="16.8" hidden="1" thickTop="1" thickBot="1" x14ac:dyDescent="0.35">
      <c r="B130" s="5"/>
      <c r="C130" s="139"/>
      <c r="D130" s="137" t="s">
        <v>293</v>
      </c>
      <c r="E130" s="455"/>
      <c r="F130" s="456"/>
      <c r="G130" s="110" t="s">
        <v>1</v>
      </c>
      <c r="H130" s="60"/>
      <c r="I130" s="140"/>
      <c r="J130" s="140"/>
      <c r="K130" s="140"/>
      <c r="L130" s="140"/>
      <c r="M130" s="140"/>
      <c r="N130" s="140"/>
      <c r="O130" s="140"/>
      <c r="P130" s="140"/>
      <c r="Q130" s="140"/>
      <c r="R130" s="140"/>
      <c r="S130" s="140"/>
      <c r="T130" s="56">
        <f t="shared" si="3"/>
        <v>0</v>
      </c>
      <c r="U130" s="46"/>
      <c r="V130" s="95"/>
      <c r="W130" s="46"/>
      <c r="X130" s="46"/>
    </row>
    <row r="131" spans="2:24" ht="16.8" hidden="1" thickTop="1" thickBot="1" x14ac:dyDescent="0.35">
      <c r="B131" s="5"/>
      <c r="C131" s="139"/>
      <c r="D131" s="137" t="s">
        <v>294</v>
      </c>
      <c r="E131" s="455"/>
      <c r="F131" s="456"/>
      <c r="G131" s="110" t="s">
        <v>1</v>
      </c>
      <c r="H131" s="60"/>
      <c r="I131" s="140"/>
      <c r="J131" s="140"/>
      <c r="K131" s="140"/>
      <c r="L131" s="140"/>
      <c r="M131" s="140"/>
      <c r="N131" s="140"/>
      <c r="O131" s="140"/>
      <c r="P131" s="140"/>
      <c r="Q131" s="140"/>
      <c r="R131" s="140"/>
      <c r="S131" s="140"/>
      <c r="T131" s="56">
        <f t="shared" si="3"/>
        <v>0</v>
      </c>
      <c r="U131" s="46"/>
      <c r="V131" s="95"/>
      <c r="W131" s="46"/>
      <c r="X131" s="46"/>
    </row>
    <row r="132" spans="2:24" ht="16.8" hidden="1" thickTop="1" thickBot="1" x14ac:dyDescent="0.35">
      <c r="B132" s="5"/>
      <c r="C132" s="139"/>
      <c r="D132" s="137" t="s">
        <v>295</v>
      </c>
      <c r="E132" s="455"/>
      <c r="F132" s="456"/>
      <c r="G132" s="110" t="s">
        <v>1</v>
      </c>
      <c r="H132" s="60"/>
      <c r="I132" s="140"/>
      <c r="J132" s="140"/>
      <c r="K132" s="140"/>
      <c r="L132" s="140"/>
      <c r="M132" s="140"/>
      <c r="N132" s="140"/>
      <c r="O132" s="140"/>
      <c r="P132" s="140"/>
      <c r="Q132" s="140"/>
      <c r="R132" s="140"/>
      <c r="S132" s="140"/>
      <c r="T132" s="56">
        <f t="shared" si="3"/>
        <v>0</v>
      </c>
      <c r="U132" s="46"/>
      <c r="V132" s="95"/>
      <c r="W132" s="46"/>
      <c r="X132" s="46"/>
    </row>
    <row r="133" spans="2:24" ht="16.8" hidden="1" thickTop="1" thickBot="1" x14ac:dyDescent="0.35">
      <c r="B133" s="5"/>
      <c r="C133" s="139"/>
      <c r="D133" s="137" t="s">
        <v>296</v>
      </c>
      <c r="E133" s="455"/>
      <c r="F133" s="456"/>
      <c r="G133" s="110" t="s">
        <v>1</v>
      </c>
      <c r="H133" s="60"/>
      <c r="I133" s="140"/>
      <c r="J133" s="140"/>
      <c r="K133" s="140"/>
      <c r="L133" s="140"/>
      <c r="M133" s="140"/>
      <c r="N133" s="140"/>
      <c r="O133" s="140"/>
      <c r="P133" s="140"/>
      <c r="Q133" s="140"/>
      <c r="R133" s="140"/>
      <c r="S133" s="140"/>
      <c r="T133" s="56">
        <f t="shared" si="3"/>
        <v>0</v>
      </c>
      <c r="U133" s="46"/>
      <c r="V133" s="95"/>
      <c r="W133" s="46"/>
      <c r="X133" s="46"/>
    </row>
    <row r="134" spans="2:24" ht="16.8" hidden="1" thickTop="1" thickBot="1" x14ac:dyDescent="0.35">
      <c r="B134" s="5"/>
      <c r="C134" s="139"/>
      <c r="D134" s="137" t="s">
        <v>164</v>
      </c>
      <c r="E134" s="455"/>
      <c r="F134" s="456"/>
      <c r="G134" s="110" t="s">
        <v>1</v>
      </c>
      <c r="H134" s="60"/>
      <c r="I134" s="140"/>
      <c r="J134" s="140"/>
      <c r="K134" s="140"/>
      <c r="L134" s="140"/>
      <c r="M134" s="140"/>
      <c r="N134" s="140"/>
      <c r="O134" s="140"/>
      <c r="P134" s="140"/>
      <c r="Q134" s="140"/>
      <c r="R134" s="140"/>
      <c r="S134" s="140"/>
      <c r="T134" s="56">
        <f t="shared" si="3"/>
        <v>0</v>
      </c>
      <c r="U134" s="46"/>
      <c r="V134" s="95"/>
      <c r="W134" s="46"/>
      <c r="X134" s="46"/>
    </row>
    <row r="135" spans="2:24" ht="16.8" hidden="1" thickTop="1" thickBot="1" x14ac:dyDescent="0.35">
      <c r="B135" s="5"/>
      <c r="C135" s="139"/>
      <c r="D135" s="137" t="s">
        <v>297</v>
      </c>
      <c r="E135" s="455"/>
      <c r="F135" s="456"/>
      <c r="G135" s="110" t="s">
        <v>1</v>
      </c>
      <c r="H135" s="60"/>
      <c r="I135" s="140"/>
      <c r="J135" s="140"/>
      <c r="K135" s="140"/>
      <c r="L135" s="140"/>
      <c r="M135" s="140"/>
      <c r="N135" s="140"/>
      <c r="O135" s="140"/>
      <c r="P135" s="140"/>
      <c r="Q135" s="140"/>
      <c r="R135" s="140"/>
      <c r="S135" s="140"/>
      <c r="T135" s="56">
        <f t="shared" si="3"/>
        <v>0</v>
      </c>
      <c r="U135" s="46"/>
      <c r="V135" s="95"/>
      <c r="W135" s="46"/>
      <c r="X135" s="46"/>
    </row>
    <row r="136" spans="2:24" ht="16.8" hidden="1" thickTop="1" thickBot="1" x14ac:dyDescent="0.35">
      <c r="B136" s="5"/>
      <c r="C136" s="139"/>
      <c r="D136" s="137" t="s">
        <v>298</v>
      </c>
      <c r="E136" s="455"/>
      <c r="F136" s="456"/>
      <c r="G136" s="110" t="s">
        <v>1</v>
      </c>
      <c r="H136" s="60"/>
      <c r="I136" s="140"/>
      <c r="J136" s="140"/>
      <c r="K136" s="140"/>
      <c r="L136" s="140"/>
      <c r="M136" s="140"/>
      <c r="N136" s="140"/>
      <c r="O136" s="140"/>
      <c r="P136" s="140"/>
      <c r="Q136" s="140"/>
      <c r="R136" s="140"/>
      <c r="S136" s="140"/>
      <c r="T136" s="56">
        <f t="shared" si="3"/>
        <v>0</v>
      </c>
      <c r="U136" s="46"/>
      <c r="V136" s="95"/>
      <c r="W136" s="46"/>
      <c r="X136" s="46"/>
    </row>
    <row r="137" spans="2:24" ht="16.8" hidden="1" thickTop="1" thickBot="1" x14ac:dyDescent="0.35">
      <c r="B137" s="5"/>
      <c r="C137" s="139"/>
      <c r="D137" s="137" t="s">
        <v>299</v>
      </c>
      <c r="E137" s="455"/>
      <c r="F137" s="456"/>
      <c r="G137" s="110" t="s">
        <v>1</v>
      </c>
      <c r="H137" s="60"/>
      <c r="I137" s="140"/>
      <c r="J137" s="140"/>
      <c r="K137" s="140"/>
      <c r="L137" s="140"/>
      <c r="M137" s="140"/>
      <c r="N137" s="140"/>
      <c r="O137" s="140"/>
      <c r="P137" s="140"/>
      <c r="Q137" s="140"/>
      <c r="R137" s="140"/>
      <c r="S137" s="140"/>
      <c r="T137" s="56">
        <f t="shared" si="3"/>
        <v>0</v>
      </c>
      <c r="U137" s="46"/>
      <c r="V137" s="95"/>
      <c r="W137" s="46"/>
      <c r="X137" s="46"/>
    </row>
    <row r="138" spans="2:24" ht="16.8" hidden="1" thickTop="1" thickBot="1" x14ac:dyDescent="0.35">
      <c r="B138" s="5"/>
      <c r="C138" s="139"/>
      <c r="D138" s="137" t="s">
        <v>300</v>
      </c>
      <c r="E138" s="455"/>
      <c r="F138" s="456"/>
      <c r="G138" s="110" t="s">
        <v>1</v>
      </c>
      <c r="H138" s="60"/>
      <c r="I138" s="140"/>
      <c r="J138" s="140"/>
      <c r="K138" s="140"/>
      <c r="L138" s="140"/>
      <c r="M138" s="140"/>
      <c r="N138" s="140"/>
      <c r="O138" s="140"/>
      <c r="P138" s="140"/>
      <c r="Q138" s="140"/>
      <c r="R138" s="140"/>
      <c r="S138" s="140"/>
      <c r="T138" s="56">
        <f t="shared" ref="T138:T201" si="4">SUM($H138:$S138)</f>
        <v>0</v>
      </c>
      <c r="U138" s="46"/>
      <c r="V138" s="95"/>
      <c r="W138" s="46"/>
      <c r="X138" s="46"/>
    </row>
    <row r="139" spans="2:24" ht="16.8" hidden="1" thickTop="1" thickBot="1" x14ac:dyDescent="0.35">
      <c r="B139" s="5"/>
      <c r="C139" s="139"/>
      <c r="D139" s="137" t="s">
        <v>301</v>
      </c>
      <c r="E139" s="455"/>
      <c r="F139" s="456"/>
      <c r="G139" s="110" t="s">
        <v>1</v>
      </c>
      <c r="H139" s="60"/>
      <c r="I139" s="140"/>
      <c r="J139" s="140"/>
      <c r="K139" s="140"/>
      <c r="L139" s="140"/>
      <c r="M139" s="140"/>
      <c r="N139" s="140"/>
      <c r="O139" s="140"/>
      <c r="P139" s="140"/>
      <c r="Q139" s="140"/>
      <c r="R139" s="140"/>
      <c r="S139" s="140"/>
      <c r="T139" s="56">
        <f t="shared" si="4"/>
        <v>0</v>
      </c>
      <c r="U139" s="46"/>
      <c r="V139" s="95"/>
      <c r="W139" s="46"/>
      <c r="X139" s="46"/>
    </row>
    <row r="140" spans="2:24" ht="16.8" hidden="1" thickTop="1" thickBot="1" x14ac:dyDescent="0.35">
      <c r="B140" s="5"/>
      <c r="C140" s="139"/>
      <c r="D140" s="137" t="s">
        <v>302</v>
      </c>
      <c r="E140" s="455"/>
      <c r="F140" s="456"/>
      <c r="G140" s="110" t="s">
        <v>1</v>
      </c>
      <c r="H140" s="60"/>
      <c r="I140" s="140"/>
      <c r="J140" s="140"/>
      <c r="K140" s="140"/>
      <c r="L140" s="140"/>
      <c r="M140" s="140"/>
      <c r="N140" s="140"/>
      <c r="O140" s="140"/>
      <c r="P140" s="140"/>
      <c r="Q140" s="140"/>
      <c r="R140" s="140"/>
      <c r="S140" s="140"/>
      <c r="T140" s="56">
        <f t="shared" si="4"/>
        <v>0</v>
      </c>
      <c r="U140" s="46"/>
      <c r="V140" s="95"/>
      <c r="W140" s="46"/>
      <c r="X140" s="46"/>
    </row>
    <row r="141" spans="2:24" ht="16.8" hidden="1" thickTop="1" thickBot="1" x14ac:dyDescent="0.35">
      <c r="B141" s="5"/>
      <c r="C141" s="139"/>
      <c r="D141" s="137" t="s">
        <v>303</v>
      </c>
      <c r="E141" s="455"/>
      <c r="F141" s="456"/>
      <c r="G141" s="110" t="s">
        <v>1</v>
      </c>
      <c r="H141" s="60"/>
      <c r="I141" s="140"/>
      <c r="J141" s="140"/>
      <c r="K141" s="140"/>
      <c r="L141" s="140"/>
      <c r="M141" s="140"/>
      <c r="N141" s="140"/>
      <c r="O141" s="140"/>
      <c r="P141" s="140"/>
      <c r="Q141" s="140"/>
      <c r="R141" s="140"/>
      <c r="S141" s="140"/>
      <c r="T141" s="56">
        <f t="shared" si="4"/>
        <v>0</v>
      </c>
      <c r="U141" s="46"/>
      <c r="V141" s="95"/>
      <c r="W141" s="46"/>
      <c r="X141" s="46"/>
    </row>
    <row r="142" spans="2:24" ht="16.8" hidden="1" thickTop="1" thickBot="1" x14ac:dyDescent="0.35">
      <c r="B142" s="5"/>
      <c r="C142" s="139"/>
      <c r="D142" s="137" t="s">
        <v>304</v>
      </c>
      <c r="E142" s="455"/>
      <c r="F142" s="456"/>
      <c r="G142" s="110" t="s">
        <v>1</v>
      </c>
      <c r="H142" s="60"/>
      <c r="I142" s="140"/>
      <c r="J142" s="140"/>
      <c r="K142" s="140"/>
      <c r="L142" s="140"/>
      <c r="M142" s="140"/>
      <c r="N142" s="140"/>
      <c r="O142" s="140"/>
      <c r="P142" s="140"/>
      <c r="Q142" s="140"/>
      <c r="R142" s="140"/>
      <c r="S142" s="140"/>
      <c r="T142" s="56">
        <f t="shared" si="4"/>
        <v>0</v>
      </c>
      <c r="U142" s="46"/>
      <c r="V142" s="95"/>
      <c r="W142" s="46"/>
      <c r="X142" s="46"/>
    </row>
    <row r="143" spans="2:24" ht="16.8" hidden="1" thickTop="1" thickBot="1" x14ac:dyDescent="0.35">
      <c r="B143" s="5"/>
      <c r="C143" s="139"/>
      <c r="D143" s="137" t="s">
        <v>305</v>
      </c>
      <c r="E143" s="455"/>
      <c r="F143" s="456"/>
      <c r="G143" s="110" t="s">
        <v>1</v>
      </c>
      <c r="H143" s="60"/>
      <c r="I143" s="140"/>
      <c r="J143" s="140"/>
      <c r="K143" s="140"/>
      <c r="L143" s="140"/>
      <c r="M143" s="140"/>
      <c r="N143" s="140"/>
      <c r="O143" s="140"/>
      <c r="P143" s="140"/>
      <c r="Q143" s="140"/>
      <c r="R143" s="140"/>
      <c r="S143" s="140"/>
      <c r="T143" s="56">
        <f t="shared" si="4"/>
        <v>0</v>
      </c>
      <c r="U143" s="46"/>
      <c r="V143" s="95"/>
      <c r="W143" s="46"/>
      <c r="X143" s="46"/>
    </row>
    <row r="144" spans="2:24" ht="16.8" hidden="1" thickTop="1" thickBot="1" x14ac:dyDescent="0.35">
      <c r="B144" s="5"/>
      <c r="C144" s="139"/>
      <c r="D144" s="137" t="s">
        <v>306</v>
      </c>
      <c r="E144" s="455"/>
      <c r="F144" s="456"/>
      <c r="G144" s="110" t="s">
        <v>1</v>
      </c>
      <c r="H144" s="60"/>
      <c r="I144" s="140"/>
      <c r="J144" s="140"/>
      <c r="K144" s="140"/>
      <c r="L144" s="140"/>
      <c r="M144" s="140"/>
      <c r="N144" s="140"/>
      <c r="O144" s="140"/>
      <c r="P144" s="140"/>
      <c r="Q144" s="140"/>
      <c r="R144" s="140"/>
      <c r="S144" s="140"/>
      <c r="T144" s="56">
        <f t="shared" si="4"/>
        <v>0</v>
      </c>
      <c r="U144" s="46"/>
      <c r="V144" s="95"/>
      <c r="W144" s="46"/>
      <c r="X144" s="46"/>
    </row>
    <row r="145" spans="2:24" ht="16.8" hidden="1" thickTop="1" thickBot="1" x14ac:dyDescent="0.35">
      <c r="B145" s="5"/>
      <c r="C145" s="139"/>
      <c r="D145" s="137" t="s">
        <v>307</v>
      </c>
      <c r="E145" s="455"/>
      <c r="F145" s="456"/>
      <c r="G145" s="110" t="s">
        <v>1</v>
      </c>
      <c r="H145" s="60"/>
      <c r="I145" s="140"/>
      <c r="J145" s="140"/>
      <c r="K145" s="140"/>
      <c r="L145" s="140"/>
      <c r="M145" s="140"/>
      <c r="N145" s="140"/>
      <c r="O145" s="140"/>
      <c r="P145" s="140"/>
      <c r="Q145" s="140"/>
      <c r="R145" s="140"/>
      <c r="S145" s="140"/>
      <c r="T145" s="56">
        <f t="shared" si="4"/>
        <v>0</v>
      </c>
      <c r="U145" s="46"/>
      <c r="V145" s="95"/>
      <c r="W145" s="46"/>
      <c r="X145" s="46"/>
    </row>
    <row r="146" spans="2:24" ht="16.8" hidden="1" thickTop="1" thickBot="1" x14ac:dyDescent="0.35">
      <c r="B146" s="5"/>
      <c r="C146" s="139"/>
      <c r="D146" s="137" t="s">
        <v>308</v>
      </c>
      <c r="E146" s="455"/>
      <c r="F146" s="456"/>
      <c r="G146" s="110" t="s">
        <v>1</v>
      </c>
      <c r="H146" s="60"/>
      <c r="I146" s="140"/>
      <c r="J146" s="140"/>
      <c r="K146" s="140"/>
      <c r="L146" s="140"/>
      <c r="M146" s="140"/>
      <c r="N146" s="140"/>
      <c r="O146" s="140"/>
      <c r="P146" s="140"/>
      <c r="Q146" s="140"/>
      <c r="R146" s="140"/>
      <c r="S146" s="140"/>
      <c r="T146" s="56">
        <f t="shared" si="4"/>
        <v>0</v>
      </c>
      <c r="U146" s="46"/>
      <c r="V146" s="95"/>
      <c r="W146" s="46"/>
      <c r="X146" s="46"/>
    </row>
    <row r="147" spans="2:24" ht="16.8" hidden="1" thickTop="1" thickBot="1" x14ac:dyDescent="0.35">
      <c r="B147" s="5"/>
      <c r="C147" s="139"/>
      <c r="D147" s="137" t="s">
        <v>309</v>
      </c>
      <c r="E147" s="455"/>
      <c r="F147" s="456"/>
      <c r="G147" s="110" t="s">
        <v>1</v>
      </c>
      <c r="H147" s="60"/>
      <c r="I147" s="140"/>
      <c r="J147" s="140"/>
      <c r="K147" s="140"/>
      <c r="L147" s="140"/>
      <c r="M147" s="140"/>
      <c r="N147" s="140"/>
      <c r="O147" s="140"/>
      <c r="P147" s="140"/>
      <c r="Q147" s="140"/>
      <c r="R147" s="140"/>
      <c r="S147" s="140"/>
      <c r="T147" s="56">
        <f t="shared" si="4"/>
        <v>0</v>
      </c>
      <c r="U147" s="46"/>
      <c r="V147" s="95"/>
      <c r="W147" s="46"/>
      <c r="X147" s="46"/>
    </row>
    <row r="148" spans="2:24" ht="16.8" hidden="1" thickTop="1" thickBot="1" x14ac:dyDescent="0.35">
      <c r="B148" s="5"/>
      <c r="C148" s="139"/>
      <c r="D148" s="137" t="s">
        <v>310</v>
      </c>
      <c r="E148" s="455"/>
      <c r="F148" s="456"/>
      <c r="G148" s="110" t="s">
        <v>1</v>
      </c>
      <c r="H148" s="60"/>
      <c r="I148" s="140"/>
      <c r="J148" s="140"/>
      <c r="K148" s="140"/>
      <c r="L148" s="140"/>
      <c r="M148" s="140"/>
      <c r="N148" s="140"/>
      <c r="O148" s="140"/>
      <c r="P148" s="140"/>
      <c r="Q148" s="140"/>
      <c r="R148" s="140"/>
      <c r="S148" s="140"/>
      <c r="T148" s="56">
        <f t="shared" si="4"/>
        <v>0</v>
      </c>
      <c r="U148" s="46"/>
      <c r="V148" s="95"/>
      <c r="W148" s="46"/>
      <c r="X148" s="46"/>
    </row>
    <row r="149" spans="2:24" ht="16.8" hidden="1" thickTop="1" thickBot="1" x14ac:dyDescent="0.35">
      <c r="B149" s="5"/>
      <c r="C149" s="139"/>
      <c r="D149" s="137" t="s">
        <v>311</v>
      </c>
      <c r="E149" s="455"/>
      <c r="F149" s="456"/>
      <c r="G149" s="110" t="s">
        <v>1</v>
      </c>
      <c r="H149" s="60"/>
      <c r="I149" s="140"/>
      <c r="J149" s="140"/>
      <c r="K149" s="140"/>
      <c r="L149" s="140"/>
      <c r="M149" s="140"/>
      <c r="N149" s="140"/>
      <c r="O149" s="140"/>
      <c r="P149" s="140"/>
      <c r="Q149" s="140"/>
      <c r="R149" s="140"/>
      <c r="S149" s="140"/>
      <c r="T149" s="56">
        <f t="shared" si="4"/>
        <v>0</v>
      </c>
      <c r="U149" s="46"/>
      <c r="V149" s="95"/>
      <c r="W149" s="46"/>
      <c r="X149" s="46"/>
    </row>
    <row r="150" spans="2:24" ht="16.8" hidden="1" thickTop="1" thickBot="1" x14ac:dyDescent="0.35">
      <c r="B150" s="5"/>
      <c r="C150" s="139"/>
      <c r="D150" s="137" t="s">
        <v>312</v>
      </c>
      <c r="E150" s="455"/>
      <c r="F150" s="456"/>
      <c r="G150" s="110" t="s">
        <v>1</v>
      </c>
      <c r="H150" s="60"/>
      <c r="I150" s="140"/>
      <c r="J150" s="140"/>
      <c r="K150" s="140"/>
      <c r="L150" s="140"/>
      <c r="M150" s="140"/>
      <c r="N150" s="140"/>
      <c r="O150" s="140"/>
      <c r="P150" s="140"/>
      <c r="Q150" s="140"/>
      <c r="R150" s="140"/>
      <c r="S150" s="140"/>
      <c r="T150" s="56">
        <f t="shared" si="4"/>
        <v>0</v>
      </c>
      <c r="U150" s="46"/>
      <c r="V150" s="95"/>
      <c r="W150" s="46"/>
      <c r="X150" s="46"/>
    </row>
    <row r="151" spans="2:24" ht="16.8" hidden="1" thickTop="1" thickBot="1" x14ac:dyDescent="0.35">
      <c r="B151" s="5"/>
      <c r="C151" s="139"/>
      <c r="D151" s="137" t="s">
        <v>313</v>
      </c>
      <c r="E151" s="455"/>
      <c r="F151" s="456"/>
      <c r="G151" s="110" t="s">
        <v>1</v>
      </c>
      <c r="H151" s="60"/>
      <c r="I151" s="140"/>
      <c r="J151" s="140"/>
      <c r="K151" s="140"/>
      <c r="L151" s="140"/>
      <c r="M151" s="140"/>
      <c r="N151" s="140"/>
      <c r="O151" s="140"/>
      <c r="P151" s="140"/>
      <c r="Q151" s="140"/>
      <c r="R151" s="140"/>
      <c r="S151" s="140"/>
      <c r="T151" s="56">
        <f t="shared" si="4"/>
        <v>0</v>
      </c>
      <c r="U151" s="46"/>
      <c r="V151" s="95"/>
      <c r="W151" s="46"/>
      <c r="X151" s="46"/>
    </row>
    <row r="152" spans="2:24" ht="16.8" hidden="1" thickTop="1" thickBot="1" x14ac:dyDescent="0.35">
      <c r="B152" s="5"/>
      <c r="C152" s="139"/>
      <c r="D152" s="137" t="s">
        <v>314</v>
      </c>
      <c r="E152" s="455"/>
      <c r="F152" s="456"/>
      <c r="G152" s="110" t="s">
        <v>1</v>
      </c>
      <c r="H152" s="60"/>
      <c r="I152" s="140"/>
      <c r="J152" s="140"/>
      <c r="K152" s="140"/>
      <c r="L152" s="140"/>
      <c r="M152" s="140"/>
      <c r="N152" s="140"/>
      <c r="O152" s="140"/>
      <c r="P152" s="140"/>
      <c r="Q152" s="140"/>
      <c r="R152" s="140"/>
      <c r="S152" s="140"/>
      <c r="T152" s="56">
        <f t="shared" si="4"/>
        <v>0</v>
      </c>
      <c r="U152" s="46"/>
      <c r="V152" s="95"/>
      <c r="W152" s="46"/>
      <c r="X152" s="46"/>
    </row>
    <row r="153" spans="2:24" ht="16.8" hidden="1" thickTop="1" thickBot="1" x14ac:dyDescent="0.35">
      <c r="B153" s="5"/>
      <c r="C153" s="139"/>
      <c r="D153" s="137" t="s">
        <v>315</v>
      </c>
      <c r="E153" s="455"/>
      <c r="F153" s="456"/>
      <c r="G153" s="110" t="s">
        <v>1</v>
      </c>
      <c r="H153" s="60"/>
      <c r="I153" s="140"/>
      <c r="J153" s="140"/>
      <c r="K153" s="140"/>
      <c r="L153" s="140"/>
      <c r="M153" s="140"/>
      <c r="N153" s="140"/>
      <c r="O153" s="140"/>
      <c r="P153" s="140"/>
      <c r="Q153" s="140"/>
      <c r="R153" s="140"/>
      <c r="S153" s="140"/>
      <c r="T153" s="56">
        <f t="shared" si="4"/>
        <v>0</v>
      </c>
      <c r="U153" s="46"/>
      <c r="V153" s="95"/>
      <c r="W153" s="46"/>
      <c r="X153" s="46"/>
    </row>
    <row r="154" spans="2:24" ht="16.8" hidden="1" thickTop="1" thickBot="1" x14ac:dyDescent="0.35">
      <c r="B154" s="5"/>
      <c r="C154" s="139"/>
      <c r="D154" s="137" t="s">
        <v>316</v>
      </c>
      <c r="E154" s="455"/>
      <c r="F154" s="456"/>
      <c r="G154" s="110" t="s">
        <v>1</v>
      </c>
      <c r="H154" s="60"/>
      <c r="I154" s="140"/>
      <c r="J154" s="140"/>
      <c r="K154" s="140"/>
      <c r="L154" s="140"/>
      <c r="M154" s="140"/>
      <c r="N154" s="140"/>
      <c r="O154" s="140"/>
      <c r="P154" s="140"/>
      <c r="Q154" s="140"/>
      <c r="R154" s="140"/>
      <c r="S154" s="140"/>
      <c r="T154" s="56">
        <f t="shared" si="4"/>
        <v>0</v>
      </c>
      <c r="U154" s="46"/>
      <c r="V154" s="95"/>
      <c r="W154" s="46"/>
      <c r="X154" s="46"/>
    </row>
    <row r="155" spans="2:24" ht="16.8" hidden="1" thickTop="1" thickBot="1" x14ac:dyDescent="0.35">
      <c r="B155" s="5"/>
      <c r="C155" s="139"/>
      <c r="D155" s="137" t="s">
        <v>317</v>
      </c>
      <c r="E155" s="455"/>
      <c r="F155" s="456"/>
      <c r="G155" s="110" t="s">
        <v>1</v>
      </c>
      <c r="H155" s="60"/>
      <c r="I155" s="140"/>
      <c r="J155" s="140"/>
      <c r="K155" s="140"/>
      <c r="L155" s="140"/>
      <c r="M155" s="140"/>
      <c r="N155" s="140"/>
      <c r="O155" s="140"/>
      <c r="P155" s="140"/>
      <c r="Q155" s="140"/>
      <c r="R155" s="140"/>
      <c r="S155" s="140"/>
      <c r="T155" s="56">
        <f t="shared" si="4"/>
        <v>0</v>
      </c>
      <c r="U155" s="46"/>
      <c r="V155" s="95"/>
      <c r="W155" s="46"/>
      <c r="X155" s="46"/>
    </row>
    <row r="156" spans="2:24" ht="16.8" hidden="1" thickTop="1" thickBot="1" x14ac:dyDescent="0.35">
      <c r="B156" s="5"/>
      <c r="C156" s="139"/>
      <c r="D156" s="137" t="s">
        <v>318</v>
      </c>
      <c r="E156" s="455"/>
      <c r="F156" s="456"/>
      <c r="G156" s="110" t="s">
        <v>1</v>
      </c>
      <c r="H156" s="60"/>
      <c r="I156" s="140"/>
      <c r="J156" s="140"/>
      <c r="K156" s="140"/>
      <c r="L156" s="140"/>
      <c r="M156" s="140"/>
      <c r="N156" s="140"/>
      <c r="O156" s="140"/>
      <c r="P156" s="140"/>
      <c r="Q156" s="140"/>
      <c r="R156" s="140"/>
      <c r="S156" s="140"/>
      <c r="T156" s="56">
        <f t="shared" si="4"/>
        <v>0</v>
      </c>
      <c r="U156" s="46"/>
      <c r="V156" s="95"/>
      <c r="W156" s="46"/>
      <c r="X156" s="46"/>
    </row>
    <row r="157" spans="2:24" ht="16.8" hidden="1" thickTop="1" thickBot="1" x14ac:dyDescent="0.35">
      <c r="B157" s="5"/>
      <c r="C157" s="139"/>
      <c r="D157" s="137" t="s">
        <v>319</v>
      </c>
      <c r="E157" s="455"/>
      <c r="F157" s="456"/>
      <c r="G157" s="110" t="s">
        <v>1</v>
      </c>
      <c r="H157" s="60"/>
      <c r="I157" s="140"/>
      <c r="J157" s="140"/>
      <c r="K157" s="140"/>
      <c r="L157" s="140"/>
      <c r="M157" s="140"/>
      <c r="N157" s="140"/>
      <c r="O157" s="140"/>
      <c r="P157" s="140"/>
      <c r="Q157" s="140"/>
      <c r="R157" s="140"/>
      <c r="S157" s="140"/>
      <c r="T157" s="56">
        <f t="shared" si="4"/>
        <v>0</v>
      </c>
      <c r="U157" s="46"/>
      <c r="V157" s="95"/>
      <c r="W157" s="46"/>
      <c r="X157" s="46"/>
    </row>
    <row r="158" spans="2:24" ht="16.8" hidden="1" thickTop="1" thickBot="1" x14ac:dyDescent="0.35">
      <c r="B158" s="5"/>
      <c r="C158" s="139"/>
      <c r="D158" s="137" t="s">
        <v>320</v>
      </c>
      <c r="E158" s="455"/>
      <c r="F158" s="456"/>
      <c r="G158" s="110" t="s">
        <v>1</v>
      </c>
      <c r="H158" s="60"/>
      <c r="I158" s="140"/>
      <c r="J158" s="140"/>
      <c r="K158" s="140"/>
      <c r="L158" s="140"/>
      <c r="M158" s="140"/>
      <c r="N158" s="140"/>
      <c r="O158" s="140"/>
      <c r="P158" s="140"/>
      <c r="Q158" s="140"/>
      <c r="R158" s="140"/>
      <c r="S158" s="140"/>
      <c r="T158" s="56">
        <f t="shared" si="4"/>
        <v>0</v>
      </c>
      <c r="U158" s="46"/>
      <c r="V158" s="95"/>
      <c r="W158" s="46"/>
      <c r="X158" s="46"/>
    </row>
    <row r="159" spans="2:24" ht="16.8" hidden="1" thickTop="1" thickBot="1" x14ac:dyDescent="0.35">
      <c r="B159" s="5"/>
      <c r="C159" s="139"/>
      <c r="D159" s="137" t="s">
        <v>165</v>
      </c>
      <c r="E159" s="455"/>
      <c r="F159" s="456"/>
      <c r="G159" s="110" t="s">
        <v>1</v>
      </c>
      <c r="H159" s="60"/>
      <c r="I159" s="140"/>
      <c r="J159" s="140"/>
      <c r="K159" s="140"/>
      <c r="L159" s="140"/>
      <c r="M159" s="140"/>
      <c r="N159" s="140"/>
      <c r="O159" s="140"/>
      <c r="P159" s="140"/>
      <c r="Q159" s="140"/>
      <c r="R159" s="140"/>
      <c r="S159" s="140"/>
      <c r="T159" s="56">
        <f t="shared" si="4"/>
        <v>0</v>
      </c>
      <c r="U159" s="46"/>
      <c r="V159" s="95"/>
      <c r="W159" s="46"/>
      <c r="X159" s="46"/>
    </row>
    <row r="160" spans="2:24" ht="16.8" hidden="1" thickTop="1" thickBot="1" x14ac:dyDescent="0.35">
      <c r="B160" s="5"/>
      <c r="C160" s="139"/>
      <c r="D160" s="137" t="s">
        <v>321</v>
      </c>
      <c r="E160" s="455"/>
      <c r="F160" s="456"/>
      <c r="G160" s="110" t="s">
        <v>1</v>
      </c>
      <c r="H160" s="60"/>
      <c r="I160" s="140"/>
      <c r="J160" s="140"/>
      <c r="K160" s="140"/>
      <c r="L160" s="140"/>
      <c r="M160" s="140"/>
      <c r="N160" s="140"/>
      <c r="O160" s="140"/>
      <c r="P160" s="140"/>
      <c r="Q160" s="140"/>
      <c r="R160" s="140"/>
      <c r="S160" s="140"/>
      <c r="T160" s="56">
        <f t="shared" si="4"/>
        <v>0</v>
      </c>
      <c r="U160" s="46"/>
      <c r="V160" s="95"/>
      <c r="W160" s="46"/>
      <c r="X160" s="46"/>
    </row>
    <row r="161" spans="2:24" ht="16.8" hidden="1" thickTop="1" thickBot="1" x14ac:dyDescent="0.35">
      <c r="B161" s="5"/>
      <c r="C161" s="139"/>
      <c r="D161" s="137" t="s">
        <v>322</v>
      </c>
      <c r="E161" s="455"/>
      <c r="F161" s="456"/>
      <c r="G161" s="110" t="s">
        <v>1</v>
      </c>
      <c r="H161" s="60"/>
      <c r="I161" s="140"/>
      <c r="J161" s="140"/>
      <c r="K161" s="140"/>
      <c r="L161" s="140"/>
      <c r="M161" s="140"/>
      <c r="N161" s="140"/>
      <c r="O161" s="140"/>
      <c r="P161" s="140"/>
      <c r="Q161" s="140"/>
      <c r="R161" s="140"/>
      <c r="S161" s="140"/>
      <c r="T161" s="56">
        <f t="shared" si="4"/>
        <v>0</v>
      </c>
      <c r="U161" s="46"/>
      <c r="V161" s="95"/>
      <c r="W161" s="46"/>
      <c r="X161" s="46"/>
    </row>
    <row r="162" spans="2:24" ht="16.8" hidden="1" thickTop="1" thickBot="1" x14ac:dyDescent="0.35">
      <c r="B162" s="5"/>
      <c r="C162" s="139"/>
      <c r="D162" s="137" t="s">
        <v>323</v>
      </c>
      <c r="E162" s="455"/>
      <c r="F162" s="456"/>
      <c r="G162" s="110" t="s">
        <v>1</v>
      </c>
      <c r="H162" s="60"/>
      <c r="I162" s="140"/>
      <c r="J162" s="140"/>
      <c r="K162" s="140"/>
      <c r="L162" s="140"/>
      <c r="M162" s="140"/>
      <c r="N162" s="140"/>
      <c r="O162" s="140"/>
      <c r="P162" s="140"/>
      <c r="Q162" s="140"/>
      <c r="R162" s="140"/>
      <c r="S162" s="140"/>
      <c r="T162" s="56">
        <f t="shared" si="4"/>
        <v>0</v>
      </c>
      <c r="U162" s="46"/>
      <c r="V162" s="95"/>
      <c r="W162" s="46"/>
      <c r="X162" s="46"/>
    </row>
    <row r="163" spans="2:24" ht="16.8" hidden="1" thickTop="1" thickBot="1" x14ac:dyDescent="0.35">
      <c r="B163" s="5"/>
      <c r="C163" s="139"/>
      <c r="D163" s="137" t="s">
        <v>324</v>
      </c>
      <c r="E163" s="455"/>
      <c r="F163" s="456"/>
      <c r="G163" s="110" t="s">
        <v>1</v>
      </c>
      <c r="H163" s="60"/>
      <c r="I163" s="140"/>
      <c r="J163" s="140"/>
      <c r="K163" s="140"/>
      <c r="L163" s="140"/>
      <c r="M163" s="140"/>
      <c r="N163" s="140"/>
      <c r="O163" s="140"/>
      <c r="P163" s="140"/>
      <c r="Q163" s="140"/>
      <c r="R163" s="140"/>
      <c r="S163" s="140"/>
      <c r="T163" s="56">
        <f t="shared" si="4"/>
        <v>0</v>
      </c>
      <c r="U163" s="46"/>
      <c r="V163" s="95"/>
      <c r="W163" s="46"/>
      <c r="X163" s="46"/>
    </row>
    <row r="164" spans="2:24" ht="16.8" hidden="1" thickTop="1" thickBot="1" x14ac:dyDescent="0.35">
      <c r="B164" s="5"/>
      <c r="C164" s="139"/>
      <c r="D164" s="137" t="s">
        <v>325</v>
      </c>
      <c r="E164" s="455"/>
      <c r="F164" s="456"/>
      <c r="G164" s="110" t="s">
        <v>1</v>
      </c>
      <c r="H164" s="60"/>
      <c r="I164" s="140"/>
      <c r="J164" s="140"/>
      <c r="K164" s="140"/>
      <c r="L164" s="140"/>
      <c r="M164" s="140"/>
      <c r="N164" s="140"/>
      <c r="O164" s="140"/>
      <c r="P164" s="140"/>
      <c r="Q164" s="140"/>
      <c r="R164" s="140"/>
      <c r="S164" s="140"/>
      <c r="T164" s="56">
        <f t="shared" si="4"/>
        <v>0</v>
      </c>
      <c r="U164" s="46"/>
      <c r="V164" s="95"/>
      <c r="W164" s="46"/>
      <c r="X164" s="46"/>
    </row>
    <row r="165" spans="2:24" ht="16.8" hidden="1" thickTop="1" thickBot="1" x14ac:dyDescent="0.35">
      <c r="B165" s="5"/>
      <c r="C165" s="139"/>
      <c r="D165" s="137" t="s">
        <v>326</v>
      </c>
      <c r="E165" s="455"/>
      <c r="F165" s="456"/>
      <c r="G165" s="110" t="s">
        <v>1</v>
      </c>
      <c r="H165" s="60"/>
      <c r="I165" s="140"/>
      <c r="J165" s="140"/>
      <c r="K165" s="140"/>
      <c r="L165" s="140"/>
      <c r="M165" s="140"/>
      <c r="N165" s="140"/>
      <c r="O165" s="140"/>
      <c r="P165" s="140"/>
      <c r="Q165" s="140"/>
      <c r="R165" s="140"/>
      <c r="S165" s="140"/>
      <c r="T165" s="56">
        <f t="shared" si="4"/>
        <v>0</v>
      </c>
      <c r="U165" s="46"/>
      <c r="V165" s="95"/>
      <c r="W165" s="46"/>
      <c r="X165" s="46"/>
    </row>
    <row r="166" spans="2:24" ht="16.8" hidden="1" thickTop="1" thickBot="1" x14ac:dyDescent="0.35">
      <c r="B166" s="5"/>
      <c r="C166" s="139"/>
      <c r="D166" s="137" t="s">
        <v>327</v>
      </c>
      <c r="E166" s="455"/>
      <c r="F166" s="456"/>
      <c r="G166" s="110" t="s">
        <v>1</v>
      </c>
      <c r="H166" s="60"/>
      <c r="I166" s="140"/>
      <c r="J166" s="140"/>
      <c r="K166" s="140"/>
      <c r="L166" s="140"/>
      <c r="M166" s="140"/>
      <c r="N166" s="140"/>
      <c r="O166" s="140"/>
      <c r="P166" s="140"/>
      <c r="Q166" s="140"/>
      <c r="R166" s="140"/>
      <c r="S166" s="140"/>
      <c r="T166" s="56">
        <f t="shared" si="4"/>
        <v>0</v>
      </c>
      <c r="U166" s="46"/>
      <c r="V166" s="95"/>
      <c r="W166" s="46"/>
      <c r="X166" s="46"/>
    </row>
    <row r="167" spans="2:24" ht="16.8" hidden="1" thickTop="1" thickBot="1" x14ac:dyDescent="0.35">
      <c r="B167" s="5"/>
      <c r="C167" s="139"/>
      <c r="D167" s="137" t="s">
        <v>328</v>
      </c>
      <c r="E167" s="455"/>
      <c r="F167" s="456"/>
      <c r="G167" s="110" t="s">
        <v>1</v>
      </c>
      <c r="H167" s="60"/>
      <c r="I167" s="140"/>
      <c r="J167" s="140"/>
      <c r="K167" s="140"/>
      <c r="L167" s="140"/>
      <c r="M167" s="140"/>
      <c r="N167" s="140"/>
      <c r="O167" s="140"/>
      <c r="P167" s="140"/>
      <c r="Q167" s="140"/>
      <c r="R167" s="140"/>
      <c r="S167" s="140"/>
      <c r="T167" s="56">
        <f t="shared" si="4"/>
        <v>0</v>
      </c>
      <c r="U167" s="46"/>
      <c r="V167" s="95"/>
      <c r="W167" s="46"/>
      <c r="X167" s="46"/>
    </row>
    <row r="168" spans="2:24" ht="16.8" hidden="1" thickTop="1" thickBot="1" x14ac:dyDescent="0.35">
      <c r="B168" s="5"/>
      <c r="C168" s="139"/>
      <c r="D168" s="137" t="s">
        <v>329</v>
      </c>
      <c r="E168" s="455"/>
      <c r="F168" s="456"/>
      <c r="G168" s="110" t="s">
        <v>1</v>
      </c>
      <c r="H168" s="60"/>
      <c r="I168" s="140"/>
      <c r="J168" s="140"/>
      <c r="K168" s="140"/>
      <c r="L168" s="140"/>
      <c r="M168" s="140"/>
      <c r="N168" s="140"/>
      <c r="O168" s="140"/>
      <c r="P168" s="140"/>
      <c r="Q168" s="140"/>
      <c r="R168" s="140"/>
      <c r="S168" s="140"/>
      <c r="T168" s="56">
        <f t="shared" si="4"/>
        <v>0</v>
      </c>
      <c r="U168" s="46"/>
      <c r="V168" s="95"/>
      <c r="W168" s="46"/>
      <c r="X168" s="46"/>
    </row>
    <row r="169" spans="2:24" ht="16.8" hidden="1" thickTop="1" thickBot="1" x14ac:dyDescent="0.35">
      <c r="B169" s="5"/>
      <c r="C169" s="139"/>
      <c r="D169" s="137" t="s">
        <v>330</v>
      </c>
      <c r="E169" s="455"/>
      <c r="F169" s="456"/>
      <c r="G169" s="110" t="s">
        <v>1</v>
      </c>
      <c r="H169" s="60"/>
      <c r="I169" s="140"/>
      <c r="J169" s="140"/>
      <c r="K169" s="140"/>
      <c r="L169" s="140"/>
      <c r="M169" s="140"/>
      <c r="N169" s="140"/>
      <c r="O169" s="140"/>
      <c r="P169" s="140"/>
      <c r="Q169" s="140"/>
      <c r="R169" s="140"/>
      <c r="S169" s="140"/>
      <c r="T169" s="56">
        <f t="shared" si="4"/>
        <v>0</v>
      </c>
      <c r="U169" s="46"/>
      <c r="V169" s="95"/>
      <c r="W169" s="46"/>
      <c r="X169" s="46"/>
    </row>
    <row r="170" spans="2:24" ht="16.8" hidden="1" thickTop="1" thickBot="1" x14ac:dyDescent="0.35">
      <c r="B170" s="5"/>
      <c r="C170" s="139"/>
      <c r="D170" s="137" t="s">
        <v>331</v>
      </c>
      <c r="E170" s="455"/>
      <c r="F170" s="456"/>
      <c r="G170" s="110" t="s">
        <v>1</v>
      </c>
      <c r="H170" s="60"/>
      <c r="I170" s="140"/>
      <c r="J170" s="140"/>
      <c r="K170" s="140"/>
      <c r="L170" s="140"/>
      <c r="M170" s="140"/>
      <c r="N170" s="140"/>
      <c r="O170" s="140"/>
      <c r="P170" s="140"/>
      <c r="Q170" s="140"/>
      <c r="R170" s="140"/>
      <c r="S170" s="140"/>
      <c r="T170" s="56">
        <f t="shared" si="4"/>
        <v>0</v>
      </c>
      <c r="U170" s="46"/>
      <c r="V170" s="95"/>
      <c r="W170" s="46"/>
      <c r="X170" s="46"/>
    </row>
    <row r="171" spans="2:24" ht="16.8" hidden="1" thickTop="1" thickBot="1" x14ac:dyDescent="0.35">
      <c r="B171" s="5"/>
      <c r="C171" s="139"/>
      <c r="D171" s="137" t="s">
        <v>332</v>
      </c>
      <c r="E171" s="455"/>
      <c r="F171" s="456"/>
      <c r="G171" s="110" t="s">
        <v>1</v>
      </c>
      <c r="H171" s="60"/>
      <c r="I171" s="140"/>
      <c r="J171" s="140"/>
      <c r="K171" s="140"/>
      <c r="L171" s="140"/>
      <c r="M171" s="140"/>
      <c r="N171" s="140"/>
      <c r="O171" s="140"/>
      <c r="P171" s="140"/>
      <c r="Q171" s="140"/>
      <c r="R171" s="140"/>
      <c r="S171" s="140"/>
      <c r="T171" s="56">
        <f t="shared" si="4"/>
        <v>0</v>
      </c>
      <c r="U171" s="46"/>
      <c r="V171" s="95"/>
      <c r="W171" s="46"/>
      <c r="X171" s="46"/>
    </row>
    <row r="172" spans="2:24" ht="16.8" hidden="1" thickTop="1" thickBot="1" x14ac:dyDescent="0.35">
      <c r="B172" s="5"/>
      <c r="C172" s="139"/>
      <c r="D172" s="137" t="s">
        <v>333</v>
      </c>
      <c r="E172" s="455"/>
      <c r="F172" s="456"/>
      <c r="G172" s="110" t="s">
        <v>1</v>
      </c>
      <c r="H172" s="60"/>
      <c r="I172" s="140"/>
      <c r="J172" s="140"/>
      <c r="K172" s="140"/>
      <c r="L172" s="140"/>
      <c r="M172" s="140"/>
      <c r="N172" s="140"/>
      <c r="O172" s="140"/>
      <c r="P172" s="140"/>
      <c r="Q172" s="140"/>
      <c r="R172" s="140"/>
      <c r="S172" s="140"/>
      <c r="T172" s="56">
        <f t="shared" si="4"/>
        <v>0</v>
      </c>
      <c r="U172" s="46"/>
      <c r="V172" s="95"/>
      <c r="W172" s="46"/>
      <c r="X172" s="46"/>
    </row>
    <row r="173" spans="2:24" ht="16.8" hidden="1" thickTop="1" thickBot="1" x14ac:dyDescent="0.35">
      <c r="B173" s="5"/>
      <c r="C173" s="139"/>
      <c r="D173" s="137" t="s">
        <v>334</v>
      </c>
      <c r="E173" s="455"/>
      <c r="F173" s="456"/>
      <c r="G173" s="110" t="s">
        <v>1</v>
      </c>
      <c r="H173" s="60"/>
      <c r="I173" s="140"/>
      <c r="J173" s="140"/>
      <c r="K173" s="140"/>
      <c r="L173" s="140"/>
      <c r="M173" s="140"/>
      <c r="N173" s="140"/>
      <c r="O173" s="140"/>
      <c r="P173" s="140"/>
      <c r="Q173" s="140"/>
      <c r="R173" s="140"/>
      <c r="S173" s="140"/>
      <c r="T173" s="56">
        <f t="shared" si="4"/>
        <v>0</v>
      </c>
      <c r="U173" s="46"/>
      <c r="V173" s="95"/>
      <c r="W173" s="46"/>
      <c r="X173" s="46"/>
    </row>
    <row r="174" spans="2:24" ht="16.8" hidden="1" thickTop="1" thickBot="1" x14ac:dyDescent="0.35">
      <c r="B174" s="5"/>
      <c r="C174" s="139"/>
      <c r="D174" s="137" t="s">
        <v>335</v>
      </c>
      <c r="E174" s="455"/>
      <c r="F174" s="456"/>
      <c r="G174" s="110" t="s">
        <v>1</v>
      </c>
      <c r="H174" s="60"/>
      <c r="I174" s="140"/>
      <c r="J174" s="140"/>
      <c r="K174" s="140"/>
      <c r="L174" s="140"/>
      <c r="M174" s="140"/>
      <c r="N174" s="140"/>
      <c r="O174" s="140"/>
      <c r="P174" s="140"/>
      <c r="Q174" s="140"/>
      <c r="R174" s="140"/>
      <c r="S174" s="140"/>
      <c r="T174" s="56">
        <f t="shared" si="4"/>
        <v>0</v>
      </c>
      <c r="U174" s="46"/>
      <c r="V174" s="95"/>
      <c r="W174" s="46"/>
      <c r="X174" s="46"/>
    </row>
    <row r="175" spans="2:24" ht="16.8" hidden="1" thickTop="1" thickBot="1" x14ac:dyDescent="0.35">
      <c r="B175" s="5"/>
      <c r="C175" s="139"/>
      <c r="D175" s="137" t="s">
        <v>336</v>
      </c>
      <c r="E175" s="455"/>
      <c r="F175" s="456"/>
      <c r="G175" s="110" t="s">
        <v>1</v>
      </c>
      <c r="H175" s="60"/>
      <c r="I175" s="140"/>
      <c r="J175" s="140"/>
      <c r="K175" s="140"/>
      <c r="L175" s="140"/>
      <c r="M175" s="140"/>
      <c r="N175" s="140"/>
      <c r="O175" s="140"/>
      <c r="P175" s="140"/>
      <c r="Q175" s="140"/>
      <c r="R175" s="140"/>
      <c r="S175" s="140"/>
      <c r="T175" s="56">
        <f t="shared" si="4"/>
        <v>0</v>
      </c>
      <c r="U175" s="46"/>
      <c r="V175" s="95"/>
      <c r="W175" s="46"/>
      <c r="X175" s="46"/>
    </row>
    <row r="176" spans="2:24" ht="16.8" hidden="1" thickTop="1" thickBot="1" x14ac:dyDescent="0.35">
      <c r="B176" s="5"/>
      <c r="C176" s="139"/>
      <c r="D176" s="137" t="s">
        <v>337</v>
      </c>
      <c r="E176" s="455"/>
      <c r="F176" s="456"/>
      <c r="G176" s="110" t="s">
        <v>1</v>
      </c>
      <c r="H176" s="60"/>
      <c r="I176" s="140"/>
      <c r="J176" s="140"/>
      <c r="K176" s="140"/>
      <c r="L176" s="140"/>
      <c r="M176" s="140"/>
      <c r="N176" s="140"/>
      <c r="O176" s="140"/>
      <c r="P176" s="140"/>
      <c r="Q176" s="140"/>
      <c r="R176" s="140"/>
      <c r="S176" s="140"/>
      <c r="T176" s="56">
        <f t="shared" si="4"/>
        <v>0</v>
      </c>
      <c r="U176" s="46"/>
      <c r="V176" s="95"/>
      <c r="W176" s="46"/>
      <c r="X176" s="46"/>
    </row>
    <row r="177" spans="2:24" ht="16.8" hidden="1" thickTop="1" thickBot="1" x14ac:dyDescent="0.35">
      <c r="B177" s="5"/>
      <c r="C177" s="139"/>
      <c r="D177" s="137" t="s">
        <v>338</v>
      </c>
      <c r="E177" s="455"/>
      <c r="F177" s="456"/>
      <c r="G177" s="110" t="s">
        <v>1</v>
      </c>
      <c r="H177" s="60"/>
      <c r="I177" s="140"/>
      <c r="J177" s="140"/>
      <c r="K177" s="140"/>
      <c r="L177" s="140"/>
      <c r="M177" s="140"/>
      <c r="N177" s="140"/>
      <c r="O177" s="140"/>
      <c r="P177" s="140"/>
      <c r="Q177" s="140"/>
      <c r="R177" s="140"/>
      <c r="S177" s="140"/>
      <c r="T177" s="56">
        <f t="shared" si="4"/>
        <v>0</v>
      </c>
      <c r="U177" s="46"/>
      <c r="V177" s="95"/>
      <c r="W177" s="46"/>
      <c r="X177" s="46"/>
    </row>
    <row r="178" spans="2:24" ht="16.8" hidden="1" thickTop="1" thickBot="1" x14ac:dyDescent="0.35">
      <c r="B178" s="5"/>
      <c r="C178" s="139"/>
      <c r="D178" s="137" t="s">
        <v>339</v>
      </c>
      <c r="E178" s="455"/>
      <c r="F178" s="456"/>
      <c r="G178" s="110" t="s">
        <v>1</v>
      </c>
      <c r="H178" s="60"/>
      <c r="I178" s="140"/>
      <c r="J178" s="140"/>
      <c r="K178" s="140"/>
      <c r="L178" s="140"/>
      <c r="M178" s="140"/>
      <c r="N178" s="140"/>
      <c r="O178" s="140"/>
      <c r="P178" s="140"/>
      <c r="Q178" s="140"/>
      <c r="R178" s="140"/>
      <c r="S178" s="140"/>
      <c r="T178" s="56">
        <f t="shared" si="4"/>
        <v>0</v>
      </c>
      <c r="U178" s="46"/>
      <c r="V178" s="95"/>
      <c r="W178" s="46"/>
      <c r="X178" s="46"/>
    </row>
    <row r="179" spans="2:24" ht="16.8" hidden="1" thickTop="1" thickBot="1" x14ac:dyDescent="0.35">
      <c r="B179" s="5"/>
      <c r="C179" s="139"/>
      <c r="D179" s="137" t="s">
        <v>340</v>
      </c>
      <c r="E179" s="455"/>
      <c r="F179" s="456"/>
      <c r="G179" s="110" t="s">
        <v>1</v>
      </c>
      <c r="H179" s="60"/>
      <c r="I179" s="140"/>
      <c r="J179" s="140"/>
      <c r="K179" s="140"/>
      <c r="L179" s="140"/>
      <c r="M179" s="140"/>
      <c r="N179" s="140"/>
      <c r="O179" s="140"/>
      <c r="P179" s="140"/>
      <c r="Q179" s="140"/>
      <c r="R179" s="140"/>
      <c r="S179" s="140"/>
      <c r="T179" s="56">
        <f t="shared" si="4"/>
        <v>0</v>
      </c>
      <c r="U179" s="46"/>
      <c r="V179" s="95"/>
      <c r="W179" s="46"/>
      <c r="X179" s="46"/>
    </row>
    <row r="180" spans="2:24" ht="16.8" hidden="1" thickTop="1" thickBot="1" x14ac:dyDescent="0.35">
      <c r="B180" s="5"/>
      <c r="C180" s="139"/>
      <c r="D180" s="137" t="s">
        <v>341</v>
      </c>
      <c r="E180" s="455"/>
      <c r="F180" s="456"/>
      <c r="G180" s="110" t="s">
        <v>1</v>
      </c>
      <c r="H180" s="60"/>
      <c r="I180" s="140"/>
      <c r="J180" s="140"/>
      <c r="K180" s="140"/>
      <c r="L180" s="140"/>
      <c r="M180" s="140"/>
      <c r="N180" s="140"/>
      <c r="O180" s="140"/>
      <c r="P180" s="140"/>
      <c r="Q180" s="140"/>
      <c r="R180" s="140"/>
      <c r="S180" s="140"/>
      <c r="T180" s="56">
        <f t="shared" si="4"/>
        <v>0</v>
      </c>
      <c r="U180" s="46"/>
      <c r="V180" s="95"/>
      <c r="W180" s="46"/>
      <c r="X180" s="46"/>
    </row>
    <row r="181" spans="2:24" ht="16.8" hidden="1" thickTop="1" thickBot="1" x14ac:dyDescent="0.35">
      <c r="B181" s="5"/>
      <c r="C181" s="139"/>
      <c r="D181" s="137" t="s">
        <v>342</v>
      </c>
      <c r="E181" s="455"/>
      <c r="F181" s="456"/>
      <c r="G181" s="110" t="s">
        <v>1</v>
      </c>
      <c r="H181" s="60"/>
      <c r="I181" s="140"/>
      <c r="J181" s="140"/>
      <c r="K181" s="140"/>
      <c r="L181" s="140"/>
      <c r="M181" s="140"/>
      <c r="N181" s="140"/>
      <c r="O181" s="140"/>
      <c r="P181" s="140"/>
      <c r="Q181" s="140"/>
      <c r="R181" s="140"/>
      <c r="S181" s="140"/>
      <c r="T181" s="56">
        <f t="shared" si="4"/>
        <v>0</v>
      </c>
      <c r="U181" s="46"/>
      <c r="V181" s="95"/>
      <c r="W181" s="46"/>
      <c r="X181" s="46"/>
    </row>
    <row r="182" spans="2:24" ht="16.8" hidden="1" thickTop="1" thickBot="1" x14ac:dyDescent="0.35">
      <c r="B182" s="5"/>
      <c r="C182" s="139"/>
      <c r="D182" s="137" t="s">
        <v>343</v>
      </c>
      <c r="E182" s="455"/>
      <c r="F182" s="456"/>
      <c r="G182" s="110" t="s">
        <v>1</v>
      </c>
      <c r="H182" s="60"/>
      <c r="I182" s="140"/>
      <c r="J182" s="140"/>
      <c r="K182" s="140"/>
      <c r="L182" s="140"/>
      <c r="M182" s="140"/>
      <c r="N182" s="140"/>
      <c r="O182" s="140"/>
      <c r="P182" s="140"/>
      <c r="Q182" s="140"/>
      <c r="R182" s="140"/>
      <c r="S182" s="140"/>
      <c r="T182" s="56">
        <f t="shared" si="4"/>
        <v>0</v>
      </c>
      <c r="U182" s="46"/>
      <c r="V182" s="95"/>
      <c r="W182" s="46"/>
      <c r="X182" s="46"/>
    </row>
    <row r="183" spans="2:24" ht="16.8" hidden="1" thickTop="1" thickBot="1" x14ac:dyDescent="0.35">
      <c r="B183" s="5"/>
      <c r="C183" s="139"/>
      <c r="D183" s="137" t="s">
        <v>344</v>
      </c>
      <c r="E183" s="455"/>
      <c r="F183" s="456"/>
      <c r="G183" s="110" t="s">
        <v>1</v>
      </c>
      <c r="H183" s="60"/>
      <c r="I183" s="140"/>
      <c r="J183" s="140"/>
      <c r="K183" s="140"/>
      <c r="L183" s="140"/>
      <c r="M183" s="140"/>
      <c r="N183" s="140"/>
      <c r="O183" s="140"/>
      <c r="P183" s="140"/>
      <c r="Q183" s="140"/>
      <c r="R183" s="140"/>
      <c r="S183" s="140"/>
      <c r="T183" s="56">
        <f t="shared" si="4"/>
        <v>0</v>
      </c>
      <c r="U183" s="46"/>
      <c r="V183" s="95"/>
      <c r="W183" s="46"/>
      <c r="X183" s="46"/>
    </row>
    <row r="184" spans="2:24" ht="16.8" hidden="1" thickTop="1" thickBot="1" x14ac:dyDescent="0.35">
      <c r="B184" s="5"/>
      <c r="C184" s="139"/>
      <c r="D184" s="137" t="s">
        <v>166</v>
      </c>
      <c r="E184" s="455"/>
      <c r="F184" s="456"/>
      <c r="G184" s="110" t="s">
        <v>1</v>
      </c>
      <c r="H184" s="60"/>
      <c r="I184" s="140"/>
      <c r="J184" s="140"/>
      <c r="K184" s="140"/>
      <c r="L184" s="140"/>
      <c r="M184" s="140"/>
      <c r="N184" s="140"/>
      <c r="O184" s="140"/>
      <c r="P184" s="140"/>
      <c r="Q184" s="140"/>
      <c r="R184" s="140"/>
      <c r="S184" s="140"/>
      <c r="T184" s="56">
        <f t="shared" si="4"/>
        <v>0</v>
      </c>
      <c r="U184" s="46"/>
      <c r="V184" s="95"/>
      <c r="W184" s="46"/>
      <c r="X184" s="46"/>
    </row>
    <row r="185" spans="2:24" ht="16.8" hidden="1" thickTop="1" thickBot="1" x14ac:dyDescent="0.35">
      <c r="B185" s="5"/>
      <c r="C185" s="139"/>
      <c r="D185" s="137" t="s">
        <v>345</v>
      </c>
      <c r="E185" s="455"/>
      <c r="F185" s="456"/>
      <c r="G185" s="110" t="s">
        <v>1</v>
      </c>
      <c r="H185" s="60"/>
      <c r="I185" s="140"/>
      <c r="J185" s="140"/>
      <c r="K185" s="140"/>
      <c r="L185" s="140"/>
      <c r="M185" s="140"/>
      <c r="N185" s="140"/>
      <c r="O185" s="140"/>
      <c r="P185" s="140"/>
      <c r="Q185" s="140"/>
      <c r="R185" s="140"/>
      <c r="S185" s="140"/>
      <c r="T185" s="56">
        <f t="shared" si="4"/>
        <v>0</v>
      </c>
      <c r="U185" s="46"/>
      <c r="V185" s="95"/>
      <c r="W185" s="46"/>
      <c r="X185" s="46"/>
    </row>
    <row r="186" spans="2:24" ht="16.8" hidden="1" thickTop="1" thickBot="1" x14ac:dyDescent="0.35">
      <c r="B186" s="5"/>
      <c r="C186" s="139"/>
      <c r="D186" s="137" t="s">
        <v>346</v>
      </c>
      <c r="E186" s="455"/>
      <c r="F186" s="456"/>
      <c r="G186" s="110" t="s">
        <v>1</v>
      </c>
      <c r="H186" s="60"/>
      <c r="I186" s="140"/>
      <c r="J186" s="140"/>
      <c r="K186" s="140"/>
      <c r="L186" s="140"/>
      <c r="M186" s="140"/>
      <c r="N186" s="140"/>
      <c r="O186" s="140"/>
      <c r="P186" s="140"/>
      <c r="Q186" s="140"/>
      <c r="R186" s="140"/>
      <c r="S186" s="140"/>
      <c r="T186" s="56">
        <f t="shared" si="4"/>
        <v>0</v>
      </c>
      <c r="U186" s="46"/>
      <c r="V186" s="95"/>
      <c r="W186" s="46"/>
      <c r="X186" s="46"/>
    </row>
    <row r="187" spans="2:24" ht="16.8" hidden="1" thickTop="1" thickBot="1" x14ac:dyDescent="0.35">
      <c r="B187" s="5"/>
      <c r="C187" s="139"/>
      <c r="D187" s="137" t="s">
        <v>347</v>
      </c>
      <c r="E187" s="455"/>
      <c r="F187" s="456"/>
      <c r="G187" s="110" t="s">
        <v>1</v>
      </c>
      <c r="H187" s="60"/>
      <c r="I187" s="140"/>
      <c r="J187" s="140"/>
      <c r="K187" s="140"/>
      <c r="L187" s="140"/>
      <c r="M187" s="140"/>
      <c r="N187" s="140"/>
      <c r="O187" s="140"/>
      <c r="P187" s="140"/>
      <c r="Q187" s="140"/>
      <c r="R187" s="140"/>
      <c r="S187" s="140"/>
      <c r="T187" s="56">
        <f t="shared" si="4"/>
        <v>0</v>
      </c>
      <c r="U187" s="46"/>
      <c r="V187" s="95"/>
      <c r="W187" s="46"/>
      <c r="X187" s="46"/>
    </row>
    <row r="188" spans="2:24" ht="16.8" hidden="1" thickTop="1" thickBot="1" x14ac:dyDescent="0.35">
      <c r="B188" s="5"/>
      <c r="C188" s="139"/>
      <c r="D188" s="137" t="s">
        <v>348</v>
      </c>
      <c r="E188" s="455"/>
      <c r="F188" s="456"/>
      <c r="G188" s="110" t="s">
        <v>1</v>
      </c>
      <c r="H188" s="60"/>
      <c r="I188" s="140"/>
      <c r="J188" s="140"/>
      <c r="K188" s="140"/>
      <c r="L188" s="140"/>
      <c r="M188" s="140"/>
      <c r="N188" s="140"/>
      <c r="O188" s="140"/>
      <c r="P188" s="140"/>
      <c r="Q188" s="140"/>
      <c r="R188" s="140"/>
      <c r="S188" s="140"/>
      <c r="T188" s="56">
        <f t="shared" si="4"/>
        <v>0</v>
      </c>
      <c r="U188" s="46"/>
      <c r="V188" s="95"/>
      <c r="W188" s="46"/>
      <c r="X188" s="46"/>
    </row>
    <row r="189" spans="2:24" ht="16.8" hidden="1" thickTop="1" thickBot="1" x14ac:dyDescent="0.35">
      <c r="B189" s="5"/>
      <c r="C189" s="139"/>
      <c r="D189" s="137" t="s">
        <v>349</v>
      </c>
      <c r="E189" s="455"/>
      <c r="F189" s="456"/>
      <c r="G189" s="110" t="s">
        <v>1</v>
      </c>
      <c r="H189" s="60"/>
      <c r="I189" s="140"/>
      <c r="J189" s="140"/>
      <c r="K189" s="140"/>
      <c r="L189" s="140"/>
      <c r="M189" s="140"/>
      <c r="N189" s="140"/>
      <c r="O189" s="140"/>
      <c r="P189" s="140"/>
      <c r="Q189" s="140"/>
      <c r="R189" s="140"/>
      <c r="S189" s="140"/>
      <c r="T189" s="56">
        <f t="shared" si="4"/>
        <v>0</v>
      </c>
      <c r="U189" s="46"/>
      <c r="V189" s="95"/>
      <c r="W189" s="46"/>
      <c r="X189" s="46"/>
    </row>
    <row r="190" spans="2:24" ht="16.8" hidden="1" thickTop="1" thickBot="1" x14ac:dyDescent="0.35">
      <c r="B190" s="5"/>
      <c r="C190" s="139"/>
      <c r="D190" s="137" t="s">
        <v>350</v>
      </c>
      <c r="E190" s="455"/>
      <c r="F190" s="456"/>
      <c r="G190" s="110" t="s">
        <v>1</v>
      </c>
      <c r="H190" s="60"/>
      <c r="I190" s="140"/>
      <c r="J190" s="140"/>
      <c r="K190" s="140"/>
      <c r="L190" s="140"/>
      <c r="M190" s="140"/>
      <c r="N190" s="140"/>
      <c r="O190" s="140"/>
      <c r="P190" s="140"/>
      <c r="Q190" s="140"/>
      <c r="R190" s="140"/>
      <c r="S190" s="140"/>
      <c r="T190" s="56">
        <f t="shared" si="4"/>
        <v>0</v>
      </c>
      <c r="U190" s="46"/>
      <c r="V190" s="95"/>
      <c r="W190" s="46"/>
      <c r="X190" s="46"/>
    </row>
    <row r="191" spans="2:24" ht="16.8" hidden="1" thickTop="1" thickBot="1" x14ac:dyDescent="0.35">
      <c r="B191" s="5"/>
      <c r="C191" s="139"/>
      <c r="D191" s="137" t="s">
        <v>351</v>
      </c>
      <c r="E191" s="455"/>
      <c r="F191" s="456"/>
      <c r="G191" s="110" t="s">
        <v>1</v>
      </c>
      <c r="H191" s="60"/>
      <c r="I191" s="140"/>
      <c r="J191" s="140"/>
      <c r="K191" s="140"/>
      <c r="L191" s="140"/>
      <c r="M191" s="140"/>
      <c r="N191" s="140"/>
      <c r="O191" s="140"/>
      <c r="P191" s="140"/>
      <c r="Q191" s="140"/>
      <c r="R191" s="140"/>
      <c r="S191" s="140"/>
      <c r="T191" s="56">
        <f t="shared" si="4"/>
        <v>0</v>
      </c>
      <c r="U191" s="46"/>
      <c r="V191" s="95"/>
      <c r="W191" s="46"/>
      <c r="X191" s="46"/>
    </row>
    <row r="192" spans="2:24" ht="16.8" hidden="1" thickTop="1" thickBot="1" x14ac:dyDescent="0.35">
      <c r="B192" s="5"/>
      <c r="C192" s="139"/>
      <c r="D192" s="137" t="s">
        <v>352</v>
      </c>
      <c r="E192" s="455"/>
      <c r="F192" s="456"/>
      <c r="G192" s="110" t="s">
        <v>1</v>
      </c>
      <c r="H192" s="60"/>
      <c r="I192" s="140"/>
      <c r="J192" s="140"/>
      <c r="K192" s="140"/>
      <c r="L192" s="140"/>
      <c r="M192" s="140"/>
      <c r="N192" s="140"/>
      <c r="O192" s="140"/>
      <c r="P192" s="140"/>
      <c r="Q192" s="140"/>
      <c r="R192" s="140"/>
      <c r="S192" s="140"/>
      <c r="T192" s="56">
        <f t="shared" si="4"/>
        <v>0</v>
      </c>
      <c r="U192" s="46"/>
      <c r="V192" s="95"/>
      <c r="W192" s="46"/>
      <c r="X192" s="46"/>
    </row>
    <row r="193" spans="2:24" ht="16.8" hidden="1" thickTop="1" thickBot="1" x14ac:dyDescent="0.35">
      <c r="B193" s="5"/>
      <c r="C193" s="139"/>
      <c r="D193" s="137" t="s">
        <v>353</v>
      </c>
      <c r="E193" s="455"/>
      <c r="F193" s="456"/>
      <c r="G193" s="110" t="s">
        <v>1</v>
      </c>
      <c r="H193" s="60"/>
      <c r="I193" s="140"/>
      <c r="J193" s="140"/>
      <c r="K193" s="140"/>
      <c r="L193" s="140"/>
      <c r="M193" s="140"/>
      <c r="N193" s="140"/>
      <c r="O193" s="140"/>
      <c r="P193" s="140"/>
      <c r="Q193" s="140"/>
      <c r="R193" s="140"/>
      <c r="S193" s="140"/>
      <c r="T193" s="56">
        <f t="shared" si="4"/>
        <v>0</v>
      </c>
      <c r="U193" s="46"/>
      <c r="V193" s="95"/>
      <c r="W193" s="46"/>
      <c r="X193" s="46"/>
    </row>
    <row r="194" spans="2:24" ht="16.8" hidden="1" thickTop="1" thickBot="1" x14ac:dyDescent="0.35">
      <c r="B194" s="5"/>
      <c r="C194" s="139"/>
      <c r="D194" s="137" t="s">
        <v>354</v>
      </c>
      <c r="E194" s="455"/>
      <c r="F194" s="456"/>
      <c r="G194" s="110" t="s">
        <v>1</v>
      </c>
      <c r="H194" s="60"/>
      <c r="I194" s="140"/>
      <c r="J194" s="140"/>
      <c r="K194" s="140"/>
      <c r="L194" s="140"/>
      <c r="M194" s="140"/>
      <c r="N194" s="140"/>
      <c r="O194" s="140"/>
      <c r="P194" s="140"/>
      <c r="Q194" s="140"/>
      <c r="R194" s="140"/>
      <c r="S194" s="140"/>
      <c r="T194" s="56">
        <f t="shared" si="4"/>
        <v>0</v>
      </c>
      <c r="U194" s="46"/>
      <c r="V194" s="95"/>
      <c r="W194" s="46"/>
      <c r="X194" s="46"/>
    </row>
    <row r="195" spans="2:24" ht="16.8" hidden="1" thickTop="1" thickBot="1" x14ac:dyDescent="0.35">
      <c r="B195" s="5"/>
      <c r="C195" s="139"/>
      <c r="D195" s="137" t="s">
        <v>355</v>
      </c>
      <c r="E195" s="455"/>
      <c r="F195" s="456"/>
      <c r="G195" s="110" t="s">
        <v>1</v>
      </c>
      <c r="H195" s="60"/>
      <c r="I195" s="140"/>
      <c r="J195" s="140"/>
      <c r="K195" s="140"/>
      <c r="L195" s="140"/>
      <c r="M195" s="140"/>
      <c r="N195" s="140"/>
      <c r="O195" s="140"/>
      <c r="P195" s="140"/>
      <c r="Q195" s="140"/>
      <c r="R195" s="140"/>
      <c r="S195" s="140"/>
      <c r="T195" s="56">
        <f t="shared" si="4"/>
        <v>0</v>
      </c>
      <c r="U195" s="46"/>
      <c r="V195" s="95"/>
      <c r="W195" s="46"/>
      <c r="X195" s="46"/>
    </row>
    <row r="196" spans="2:24" ht="16.8" hidden="1" thickTop="1" thickBot="1" x14ac:dyDescent="0.35">
      <c r="B196" s="5"/>
      <c r="C196" s="139"/>
      <c r="D196" s="137" t="s">
        <v>356</v>
      </c>
      <c r="E196" s="455"/>
      <c r="F196" s="456"/>
      <c r="G196" s="110" t="s">
        <v>1</v>
      </c>
      <c r="H196" s="60"/>
      <c r="I196" s="140"/>
      <c r="J196" s="140"/>
      <c r="K196" s="140"/>
      <c r="L196" s="140"/>
      <c r="M196" s="140"/>
      <c r="N196" s="140"/>
      <c r="O196" s="140"/>
      <c r="P196" s="140"/>
      <c r="Q196" s="140"/>
      <c r="R196" s="140"/>
      <c r="S196" s="140"/>
      <c r="T196" s="56">
        <f t="shared" si="4"/>
        <v>0</v>
      </c>
      <c r="U196" s="46"/>
      <c r="V196" s="95"/>
      <c r="W196" s="46"/>
      <c r="X196" s="46"/>
    </row>
    <row r="197" spans="2:24" ht="16.8" hidden="1" thickTop="1" thickBot="1" x14ac:dyDescent="0.35">
      <c r="B197" s="5"/>
      <c r="C197" s="139"/>
      <c r="D197" s="137" t="s">
        <v>357</v>
      </c>
      <c r="E197" s="455"/>
      <c r="F197" s="456"/>
      <c r="G197" s="110" t="s">
        <v>1</v>
      </c>
      <c r="H197" s="60"/>
      <c r="I197" s="140"/>
      <c r="J197" s="140"/>
      <c r="K197" s="140"/>
      <c r="L197" s="140"/>
      <c r="M197" s="140"/>
      <c r="N197" s="140"/>
      <c r="O197" s="140"/>
      <c r="P197" s="140"/>
      <c r="Q197" s="140"/>
      <c r="R197" s="140"/>
      <c r="S197" s="140"/>
      <c r="T197" s="56">
        <f t="shared" si="4"/>
        <v>0</v>
      </c>
      <c r="U197" s="46"/>
      <c r="V197" s="95"/>
      <c r="W197" s="46"/>
      <c r="X197" s="46"/>
    </row>
    <row r="198" spans="2:24" ht="16.8" hidden="1" thickTop="1" thickBot="1" x14ac:dyDescent="0.35">
      <c r="B198" s="5"/>
      <c r="C198" s="139"/>
      <c r="D198" s="137" t="s">
        <v>358</v>
      </c>
      <c r="E198" s="455"/>
      <c r="F198" s="456"/>
      <c r="G198" s="110" t="s">
        <v>1</v>
      </c>
      <c r="H198" s="60"/>
      <c r="I198" s="140"/>
      <c r="J198" s="140"/>
      <c r="K198" s="140"/>
      <c r="L198" s="140"/>
      <c r="M198" s="140"/>
      <c r="N198" s="140"/>
      <c r="O198" s="140"/>
      <c r="P198" s="140"/>
      <c r="Q198" s="140"/>
      <c r="R198" s="140"/>
      <c r="S198" s="140"/>
      <c r="T198" s="56">
        <f t="shared" si="4"/>
        <v>0</v>
      </c>
      <c r="U198" s="46"/>
      <c r="V198" s="95"/>
      <c r="W198" s="46"/>
      <c r="X198" s="46"/>
    </row>
    <row r="199" spans="2:24" ht="16.8" hidden="1" thickTop="1" thickBot="1" x14ac:dyDescent="0.35">
      <c r="B199" s="5"/>
      <c r="C199" s="139"/>
      <c r="D199" s="137" t="s">
        <v>359</v>
      </c>
      <c r="E199" s="455"/>
      <c r="F199" s="456"/>
      <c r="G199" s="110" t="s">
        <v>1</v>
      </c>
      <c r="H199" s="60"/>
      <c r="I199" s="140"/>
      <c r="J199" s="140"/>
      <c r="K199" s="140"/>
      <c r="L199" s="140"/>
      <c r="M199" s="140"/>
      <c r="N199" s="140"/>
      <c r="O199" s="140"/>
      <c r="P199" s="140"/>
      <c r="Q199" s="140"/>
      <c r="R199" s="140"/>
      <c r="S199" s="140"/>
      <c r="T199" s="56">
        <f t="shared" si="4"/>
        <v>0</v>
      </c>
      <c r="U199" s="46"/>
      <c r="V199" s="95"/>
      <c r="W199" s="46"/>
      <c r="X199" s="46"/>
    </row>
    <row r="200" spans="2:24" ht="16.8" hidden="1" thickTop="1" thickBot="1" x14ac:dyDescent="0.35">
      <c r="B200" s="5"/>
      <c r="C200" s="139"/>
      <c r="D200" s="137" t="s">
        <v>360</v>
      </c>
      <c r="E200" s="455"/>
      <c r="F200" s="456"/>
      <c r="G200" s="110" t="s">
        <v>1</v>
      </c>
      <c r="H200" s="60"/>
      <c r="I200" s="140"/>
      <c r="J200" s="140"/>
      <c r="K200" s="140"/>
      <c r="L200" s="140"/>
      <c r="M200" s="140"/>
      <c r="N200" s="140"/>
      <c r="O200" s="140"/>
      <c r="P200" s="140"/>
      <c r="Q200" s="140"/>
      <c r="R200" s="140"/>
      <c r="S200" s="140"/>
      <c r="T200" s="56">
        <f t="shared" si="4"/>
        <v>0</v>
      </c>
      <c r="U200" s="46"/>
      <c r="V200" s="95"/>
      <c r="W200" s="46"/>
      <c r="X200" s="46"/>
    </row>
    <row r="201" spans="2:24" ht="16.8" hidden="1" thickTop="1" thickBot="1" x14ac:dyDescent="0.35">
      <c r="B201" s="5"/>
      <c r="C201" s="139"/>
      <c r="D201" s="137" t="s">
        <v>361</v>
      </c>
      <c r="E201" s="455"/>
      <c r="F201" s="456"/>
      <c r="G201" s="110" t="s">
        <v>1</v>
      </c>
      <c r="H201" s="60"/>
      <c r="I201" s="140"/>
      <c r="J201" s="140"/>
      <c r="K201" s="140"/>
      <c r="L201" s="140"/>
      <c r="M201" s="140"/>
      <c r="N201" s="140"/>
      <c r="O201" s="140"/>
      <c r="P201" s="140"/>
      <c r="Q201" s="140"/>
      <c r="R201" s="140"/>
      <c r="S201" s="140"/>
      <c r="T201" s="56">
        <f t="shared" si="4"/>
        <v>0</v>
      </c>
      <c r="U201" s="46"/>
      <c r="V201" s="95"/>
      <c r="W201" s="46"/>
      <c r="X201" s="46"/>
    </row>
    <row r="202" spans="2:24" ht="16.8" hidden="1" thickTop="1" thickBot="1" x14ac:dyDescent="0.35">
      <c r="B202" s="5"/>
      <c r="C202" s="139"/>
      <c r="D202" s="137" t="s">
        <v>362</v>
      </c>
      <c r="E202" s="455"/>
      <c r="F202" s="456"/>
      <c r="G202" s="110" t="s">
        <v>1</v>
      </c>
      <c r="H202" s="60"/>
      <c r="I202" s="140"/>
      <c r="J202" s="140"/>
      <c r="K202" s="140"/>
      <c r="L202" s="140"/>
      <c r="M202" s="140"/>
      <c r="N202" s="140"/>
      <c r="O202" s="140"/>
      <c r="P202" s="140"/>
      <c r="Q202" s="140"/>
      <c r="R202" s="140"/>
      <c r="S202" s="140"/>
      <c r="T202" s="56">
        <f t="shared" ref="T202:T208" si="5">SUM($H202:$S202)</f>
        <v>0</v>
      </c>
      <c r="U202" s="46"/>
      <c r="V202" s="95"/>
      <c r="W202" s="46"/>
      <c r="X202" s="46"/>
    </row>
    <row r="203" spans="2:24" ht="16.8" hidden="1" thickTop="1" thickBot="1" x14ac:dyDescent="0.35">
      <c r="B203" s="5"/>
      <c r="C203" s="139"/>
      <c r="D203" s="137" t="s">
        <v>363</v>
      </c>
      <c r="E203" s="455"/>
      <c r="F203" s="456"/>
      <c r="G203" s="110" t="s">
        <v>1</v>
      </c>
      <c r="H203" s="60"/>
      <c r="I203" s="140"/>
      <c r="J203" s="140"/>
      <c r="K203" s="140"/>
      <c r="L203" s="140"/>
      <c r="M203" s="140"/>
      <c r="N203" s="140"/>
      <c r="O203" s="140"/>
      <c r="P203" s="140"/>
      <c r="Q203" s="140"/>
      <c r="R203" s="140"/>
      <c r="S203" s="140"/>
      <c r="T203" s="56">
        <f t="shared" si="5"/>
        <v>0</v>
      </c>
      <c r="U203" s="46"/>
      <c r="V203" s="95"/>
      <c r="W203" s="46"/>
      <c r="X203" s="46"/>
    </row>
    <row r="204" spans="2:24" ht="16.8" hidden="1" thickTop="1" thickBot="1" x14ac:dyDescent="0.35">
      <c r="B204" s="5"/>
      <c r="C204" s="139"/>
      <c r="D204" s="137" t="s">
        <v>364</v>
      </c>
      <c r="E204" s="455"/>
      <c r="F204" s="456"/>
      <c r="G204" s="110" t="s">
        <v>1</v>
      </c>
      <c r="H204" s="60"/>
      <c r="I204" s="140"/>
      <c r="J204" s="140"/>
      <c r="K204" s="140"/>
      <c r="L204" s="140"/>
      <c r="M204" s="140"/>
      <c r="N204" s="140"/>
      <c r="O204" s="140"/>
      <c r="P204" s="140"/>
      <c r="Q204" s="140"/>
      <c r="R204" s="140"/>
      <c r="S204" s="140"/>
      <c r="T204" s="56">
        <f t="shared" si="5"/>
        <v>0</v>
      </c>
      <c r="U204" s="46"/>
      <c r="V204" s="95"/>
      <c r="W204" s="46"/>
      <c r="X204" s="46"/>
    </row>
    <row r="205" spans="2:24" ht="16.8" hidden="1" thickTop="1" thickBot="1" x14ac:dyDescent="0.35">
      <c r="B205" s="5"/>
      <c r="C205" s="139"/>
      <c r="D205" s="137" t="s">
        <v>365</v>
      </c>
      <c r="E205" s="455"/>
      <c r="F205" s="456"/>
      <c r="G205" s="110" t="s">
        <v>1</v>
      </c>
      <c r="H205" s="60"/>
      <c r="I205" s="140"/>
      <c r="J205" s="140"/>
      <c r="K205" s="140"/>
      <c r="L205" s="140"/>
      <c r="M205" s="140"/>
      <c r="N205" s="140"/>
      <c r="O205" s="140"/>
      <c r="P205" s="140"/>
      <c r="Q205" s="140"/>
      <c r="R205" s="140"/>
      <c r="S205" s="140"/>
      <c r="T205" s="56">
        <f t="shared" si="5"/>
        <v>0</v>
      </c>
      <c r="U205" s="46"/>
      <c r="V205" s="95"/>
      <c r="W205" s="46"/>
      <c r="X205" s="46"/>
    </row>
    <row r="206" spans="2:24" ht="16.8" hidden="1" thickTop="1" thickBot="1" x14ac:dyDescent="0.35">
      <c r="B206" s="5"/>
      <c r="C206" s="139"/>
      <c r="D206" s="137" t="s">
        <v>366</v>
      </c>
      <c r="E206" s="455"/>
      <c r="F206" s="456"/>
      <c r="G206" s="110" t="s">
        <v>1</v>
      </c>
      <c r="H206" s="60"/>
      <c r="I206" s="140"/>
      <c r="J206" s="140"/>
      <c r="K206" s="140"/>
      <c r="L206" s="140"/>
      <c r="M206" s="140"/>
      <c r="N206" s="140"/>
      <c r="O206" s="140"/>
      <c r="P206" s="140"/>
      <c r="Q206" s="140"/>
      <c r="R206" s="140"/>
      <c r="S206" s="140"/>
      <c r="T206" s="56">
        <f t="shared" si="5"/>
        <v>0</v>
      </c>
      <c r="U206" s="46"/>
      <c r="V206" s="95"/>
      <c r="W206" s="46"/>
      <c r="X206" s="46"/>
    </row>
    <row r="207" spans="2:24" ht="16.8" hidden="1" thickTop="1" thickBot="1" x14ac:dyDescent="0.35">
      <c r="B207" s="5"/>
      <c r="C207" s="139"/>
      <c r="D207" s="137" t="s">
        <v>367</v>
      </c>
      <c r="E207" s="455"/>
      <c r="F207" s="456"/>
      <c r="G207" s="110" t="s">
        <v>1</v>
      </c>
      <c r="H207" s="60"/>
      <c r="I207" s="140"/>
      <c r="J207" s="140"/>
      <c r="K207" s="140"/>
      <c r="L207" s="140"/>
      <c r="M207" s="140"/>
      <c r="N207" s="140"/>
      <c r="O207" s="140"/>
      <c r="P207" s="140"/>
      <c r="Q207" s="140"/>
      <c r="R207" s="140"/>
      <c r="S207" s="140"/>
      <c r="T207" s="56">
        <f t="shared" si="5"/>
        <v>0</v>
      </c>
      <c r="U207" s="46"/>
      <c r="V207" s="95"/>
      <c r="W207" s="46"/>
      <c r="X207" s="46"/>
    </row>
    <row r="208" spans="2:24" ht="16.8" hidden="1" thickTop="1" thickBot="1" x14ac:dyDescent="0.35">
      <c r="B208" s="5"/>
      <c r="C208" s="139"/>
      <c r="D208" s="137" t="s">
        <v>368</v>
      </c>
      <c r="E208" s="455"/>
      <c r="F208" s="456"/>
      <c r="G208" s="110" t="s">
        <v>1</v>
      </c>
      <c r="H208" s="60"/>
      <c r="I208" s="140"/>
      <c r="J208" s="140"/>
      <c r="K208" s="140"/>
      <c r="L208" s="140"/>
      <c r="M208" s="140"/>
      <c r="N208" s="140"/>
      <c r="O208" s="140"/>
      <c r="P208" s="140"/>
      <c r="Q208" s="140"/>
      <c r="R208" s="140"/>
      <c r="S208" s="140"/>
      <c r="T208" s="56">
        <f t="shared" si="5"/>
        <v>0</v>
      </c>
      <c r="U208" s="46"/>
      <c r="V208" s="95"/>
      <c r="W208" s="46"/>
      <c r="X208" s="46"/>
    </row>
    <row r="209" spans="2:24" ht="16.8" thickTop="1" thickBot="1" x14ac:dyDescent="0.35">
      <c r="B209" s="5"/>
      <c r="C209" s="141" t="s">
        <v>136</v>
      </c>
      <c r="D209" s="452" t="s">
        <v>133</v>
      </c>
      <c r="E209" s="453"/>
      <c r="F209" s="454"/>
      <c r="G209" s="110" t="s">
        <v>1</v>
      </c>
      <c r="H209" s="60"/>
      <c r="I209" s="60"/>
      <c r="J209" s="60"/>
      <c r="K209" s="60"/>
      <c r="L209" s="60"/>
      <c r="M209" s="60"/>
      <c r="N209" s="60"/>
      <c r="O209" s="60"/>
      <c r="P209" s="60"/>
      <c r="Q209" s="60"/>
      <c r="R209" s="60"/>
      <c r="S209" s="60"/>
      <c r="T209" s="56">
        <f t="shared" ref="T209:T215" si="6">SUM($H209:$S209)</f>
        <v>0</v>
      </c>
      <c r="U209" s="88"/>
      <c r="V209" s="95"/>
      <c r="W209" s="46"/>
      <c r="X209" s="46"/>
    </row>
    <row r="210" spans="2:24" ht="16.8" thickTop="1" thickBot="1" x14ac:dyDescent="0.35">
      <c r="B210" s="5"/>
      <c r="C210" s="141" t="s">
        <v>137</v>
      </c>
      <c r="D210" s="452" t="s">
        <v>134</v>
      </c>
      <c r="E210" s="453"/>
      <c r="F210" s="454"/>
      <c r="G210" s="110" t="s">
        <v>1</v>
      </c>
      <c r="H210" s="60"/>
      <c r="I210" s="60"/>
      <c r="J210" s="60"/>
      <c r="K210" s="60"/>
      <c r="L210" s="60"/>
      <c r="M210" s="60"/>
      <c r="N210" s="60"/>
      <c r="O210" s="60"/>
      <c r="P210" s="60"/>
      <c r="Q210" s="60"/>
      <c r="R210" s="60"/>
      <c r="S210" s="60"/>
      <c r="T210" s="56">
        <f t="shared" si="6"/>
        <v>0</v>
      </c>
      <c r="U210" s="88"/>
      <c r="V210" s="95"/>
      <c r="W210" s="46"/>
      <c r="X210" s="46"/>
    </row>
    <row r="211" spans="2:24" ht="16.8" thickTop="1" thickBot="1" x14ac:dyDescent="0.35">
      <c r="B211" s="5"/>
      <c r="C211" s="141" t="s">
        <v>138</v>
      </c>
      <c r="D211" s="452" t="s">
        <v>157</v>
      </c>
      <c r="E211" s="453"/>
      <c r="F211" s="454"/>
      <c r="G211" s="110" t="s">
        <v>1</v>
      </c>
      <c r="H211" s="61">
        <f>SUM(H$212:H$215)</f>
        <v>0</v>
      </c>
      <c r="I211" s="61">
        <f t="shared" ref="I211:T211" si="7">SUM(I$212:I$215)</f>
        <v>0</v>
      </c>
      <c r="J211" s="61">
        <f t="shared" si="7"/>
        <v>0</v>
      </c>
      <c r="K211" s="61">
        <f t="shared" si="7"/>
        <v>0</v>
      </c>
      <c r="L211" s="61">
        <f t="shared" si="7"/>
        <v>0</v>
      </c>
      <c r="M211" s="61">
        <f t="shared" si="7"/>
        <v>0</v>
      </c>
      <c r="N211" s="61">
        <f t="shared" si="7"/>
        <v>0</v>
      </c>
      <c r="O211" s="61">
        <f t="shared" si="7"/>
        <v>0</v>
      </c>
      <c r="P211" s="61">
        <f t="shared" si="7"/>
        <v>0</v>
      </c>
      <c r="Q211" s="61">
        <f t="shared" si="7"/>
        <v>0</v>
      </c>
      <c r="R211" s="61">
        <f t="shared" si="7"/>
        <v>0</v>
      </c>
      <c r="S211" s="61">
        <f t="shared" si="7"/>
        <v>0</v>
      </c>
      <c r="T211" s="217">
        <f t="shared" si="7"/>
        <v>0</v>
      </c>
      <c r="U211" s="46"/>
      <c r="V211" s="95"/>
      <c r="W211" s="46"/>
      <c r="X211" s="46"/>
    </row>
    <row r="212" spans="2:24" ht="16.8" thickTop="1" thickBot="1" x14ac:dyDescent="0.35">
      <c r="B212" s="5"/>
      <c r="C212" s="139"/>
      <c r="D212" s="137" t="s">
        <v>139</v>
      </c>
      <c r="E212" s="452" t="s">
        <v>130</v>
      </c>
      <c r="F212" s="454"/>
      <c r="G212" s="110" t="s">
        <v>1</v>
      </c>
      <c r="H212" s="60"/>
      <c r="I212" s="60"/>
      <c r="J212" s="60"/>
      <c r="K212" s="60"/>
      <c r="L212" s="60"/>
      <c r="M212" s="60"/>
      <c r="N212" s="60"/>
      <c r="O212" s="60"/>
      <c r="P212" s="60"/>
      <c r="Q212" s="60"/>
      <c r="R212" s="60"/>
      <c r="S212" s="60"/>
      <c r="T212" s="56">
        <f t="shared" si="6"/>
        <v>0</v>
      </c>
      <c r="U212" s="88"/>
      <c r="V212" s="95"/>
      <c r="W212" s="46"/>
      <c r="X212" s="46"/>
    </row>
    <row r="213" spans="2:24" ht="16.8" thickTop="1" thickBot="1" x14ac:dyDescent="0.35">
      <c r="B213" s="5"/>
      <c r="C213" s="139"/>
      <c r="D213" s="137" t="s">
        <v>140</v>
      </c>
      <c r="E213" s="452" t="s">
        <v>131</v>
      </c>
      <c r="F213" s="454"/>
      <c r="G213" s="110" t="s">
        <v>1</v>
      </c>
      <c r="H213" s="60"/>
      <c r="I213" s="60"/>
      <c r="J213" s="60"/>
      <c r="K213" s="60"/>
      <c r="L213" s="60"/>
      <c r="M213" s="60"/>
      <c r="N213" s="60"/>
      <c r="O213" s="60"/>
      <c r="P213" s="60"/>
      <c r="Q213" s="60"/>
      <c r="R213" s="60"/>
      <c r="S213" s="60"/>
      <c r="T213" s="56">
        <f t="shared" si="6"/>
        <v>0</v>
      </c>
      <c r="U213" s="88"/>
      <c r="V213" s="95"/>
      <c r="W213" s="46"/>
      <c r="X213" s="46"/>
    </row>
    <row r="214" spans="2:24" ht="16.8" thickTop="1" thickBot="1" x14ac:dyDescent="0.35">
      <c r="B214" s="5"/>
      <c r="C214" s="139"/>
      <c r="D214" s="137" t="s">
        <v>141</v>
      </c>
      <c r="E214" s="452" t="s">
        <v>132</v>
      </c>
      <c r="F214" s="454"/>
      <c r="G214" s="110" t="s">
        <v>1</v>
      </c>
      <c r="H214" s="60"/>
      <c r="I214" s="60"/>
      <c r="J214" s="60"/>
      <c r="K214" s="60"/>
      <c r="L214" s="60"/>
      <c r="M214" s="60"/>
      <c r="N214" s="60"/>
      <c r="O214" s="60"/>
      <c r="P214" s="60"/>
      <c r="Q214" s="60"/>
      <c r="R214" s="60"/>
      <c r="S214" s="60"/>
      <c r="T214" s="56">
        <f t="shared" si="6"/>
        <v>0</v>
      </c>
      <c r="U214" s="88"/>
      <c r="V214" s="95"/>
      <c r="W214" s="46"/>
      <c r="X214" s="46"/>
    </row>
    <row r="215" spans="2:24" ht="16.8" thickTop="1" thickBot="1" x14ac:dyDescent="0.35">
      <c r="B215" s="5"/>
      <c r="C215" s="266"/>
      <c r="D215" s="267" t="s">
        <v>142</v>
      </c>
      <c r="E215" s="462" t="s">
        <v>155</v>
      </c>
      <c r="F215" s="463"/>
      <c r="G215" s="106" t="s">
        <v>1</v>
      </c>
      <c r="H215" s="96"/>
      <c r="I215" s="96"/>
      <c r="J215" s="96"/>
      <c r="K215" s="96"/>
      <c r="L215" s="96"/>
      <c r="M215" s="96"/>
      <c r="N215" s="96"/>
      <c r="O215" s="96"/>
      <c r="P215" s="96"/>
      <c r="Q215" s="96"/>
      <c r="R215" s="96"/>
      <c r="S215" s="96"/>
      <c r="T215" s="53">
        <f t="shared" si="6"/>
        <v>0</v>
      </c>
      <c r="U215" s="88"/>
      <c r="V215" s="95"/>
      <c r="W215" s="46"/>
      <c r="X215" s="46"/>
    </row>
    <row r="216" spans="2:24" ht="16.8" thickTop="1" thickBot="1" x14ac:dyDescent="0.35">
      <c r="B216" s="5"/>
      <c r="C216" s="7"/>
      <c r="D216" s="138"/>
      <c r="E216" s="7"/>
      <c r="F216" s="7"/>
      <c r="G216" s="8"/>
      <c r="H216" s="95"/>
      <c r="I216" s="95"/>
      <c r="J216" s="95"/>
      <c r="K216" s="95"/>
      <c r="L216" s="95"/>
      <c r="M216" s="95"/>
      <c r="N216" s="95"/>
      <c r="O216" s="95"/>
      <c r="P216" s="95"/>
      <c r="Q216" s="95"/>
      <c r="R216" s="95"/>
      <c r="S216" s="95"/>
      <c r="T216" s="9"/>
      <c r="U216" s="5"/>
    </row>
    <row r="217" spans="2:24" ht="32.4" thickTop="1" thickBot="1" x14ac:dyDescent="0.35">
      <c r="B217" s="5"/>
      <c r="C217" s="446" t="s">
        <v>98</v>
      </c>
      <c r="D217" s="447"/>
      <c r="E217" s="447"/>
      <c r="F217" s="447"/>
      <c r="G217" s="448"/>
      <c r="H217" s="307" t="s">
        <v>52</v>
      </c>
      <c r="I217" s="307" t="s">
        <v>53</v>
      </c>
      <c r="J217" s="307" t="s">
        <v>54</v>
      </c>
      <c r="K217" s="307" t="s">
        <v>55</v>
      </c>
      <c r="L217" s="307" t="s">
        <v>56</v>
      </c>
      <c r="M217" s="307" t="s">
        <v>57</v>
      </c>
      <c r="N217" s="307" t="s">
        <v>58</v>
      </c>
      <c r="O217" s="307" t="s">
        <v>59</v>
      </c>
      <c r="P217" s="307" t="s">
        <v>60</v>
      </c>
      <c r="Q217" s="307" t="s">
        <v>61</v>
      </c>
      <c r="R217" s="307" t="s">
        <v>62</v>
      </c>
      <c r="S217" s="307" t="s">
        <v>63</v>
      </c>
      <c r="T217" s="315" t="s">
        <v>72</v>
      </c>
      <c r="U217" s="5"/>
    </row>
    <row r="218" spans="2:24" ht="16.8" thickTop="1" thickBot="1" x14ac:dyDescent="0.35">
      <c r="B218" s="5"/>
      <c r="C218" s="442" t="s">
        <v>83</v>
      </c>
      <c r="D218" s="460"/>
      <c r="E218" s="460"/>
      <c r="F218" s="461"/>
      <c r="G218" s="110" t="s">
        <v>1</v>
      </c>
      <c r="H218" s="93">
        <f>SUM(H$219:H$233)</f>
        <v>0</v>
      </c>
      <c r="I218" s="93">
        <f t="shared" ref="I218:T218" si="8">SUM(I$219:I$233)</f>
        <v>0</v>
      </c>
      <c r="J218" s="93">
        <f t="shared" si="8"/>
        <v>0</v>
      </c>
      <c r="K218" s="93">
        <f t="shared" si="8"/>
        <v>0</v>
      </c>
      <c r="L218" s="93">
        <f t="shared" si="8"/>
        <v>0</v>
      </c>
      <c r="M218" s="93">
        <f t="shared" si="8"/>
        <v>0</v>
      </c>
      <c r="N218" s="93">
        <f t="shared" si="8"/>
        <v>0</v>
      </c>
      <c r="O218" s="93">
        <f t="shared" si="8"/>
        <v>0</v>
      </c>
      <c r="P218" s="93">
        <f t="shared" si="8"/>
        <v>0</v>
      </c>
      <c r="Q218" s="93">
        <f t="shared" si="8"/>
        <v>0</v>
      </c>
      <c r="R218" s="93">
        <f t="shared" si="8"/>
        <v>0</v>
      </c>
      <c r="S218" s="93">
        <f t="shared" si="8"/>
        <v>0</v>
      </c>
      <c r="T218" s="218">
        <f t="shared" si="8"/>
        <v>0</v>
      </c>
      <c r="U218" s="5"/>
      <c r="V218" s="123"/>
    </row>
    <row r="219" spans="2:24" ht="16.8" thickTop="1" thickBot="1" x14ac:dyDescent="0.35">
      <c r="B219" s="5"/>
      <c r="C219" s="111" t="s">
        <v>143</v>
      </c>
      <c r="D219" s="455" t="s">
        <v>495</v>
      </c>
      <c r="E219" s="457"/>
      <c r="F219" s="456"/>
      <c r="G219" s="110" t="s">
        <v>1</v>
      </c>
      <c r="H219" s="60"/>
      <c r="I219" s="60"/>
      <c r="J219" s="60"/>
      <c r="K219" s="60"/>
      <c r="L219" s="60"/>
      <c r="M219" s="60"/>
      <c r="N219" s="60"/>
      <c r="O219" s="60"/>
      <c r="P219" s="60"/>
      <c r="Q219" s="60"/>
      <c r="R219" s="60"/>
      <c r="S219" s="60"/>
      <c r="T219" s="218">
        <f>SUM($H219:$S219)</f>
        <v>0</v>
      </c>
      <c r="U219" s="5"/>
    </row>
    <row r="220" spans="2:24" ht="16.8" thickTop="1" thickBot="1" x14ac:dyDescent="0.35">
      <c r="B220" s="5"/>
      <c r="C220" s="111" t="s">
        <v>144</v>
      </c>
      <c r="D220" s="455"/>
      <c r="E220" s="457"/>
      <c r="F220" s="456"/>
      <c r="G220" s="110" t="s">
        <v>1</v>
      </c>
      <c r="H220" s="60"/>
      <c r="I220" s="60"/>
      <c r="J220" s="60"/>
      <c r="K220" s="60"/>
      <c r="L220" s="60"/>
      <c r="M220" s="60"/>
      <c r="N220" s="60"/>
      <c r="O220" s="60"/>
      <c r="P220" s="60"/>
      <c r="Q220" s="60"/>
      <c r="R220" s="60"/>
      <c r="S220" s="60"/>
      <c r="T220" s="218">
        <f t="shared" ref="T220:T233" si="9">SUM($H220:$S220)</f>
        <v>0</v>
      </c>
      <c r="U220" s="5"/>
    </row>
    <row r="221" spans="2:24" ht="16.8" thickTop="1" thickBot="1" x14ac:dyDescent="0.35">
      <c r="B221" s="5"/>
      <c r="C221" s="111" t="s">
        <v>145</v>
      </c>
      <c r="D221" s="455"/>
      <c r="E221" s="457"/>
      <c r="F221" s="456"/>
      <c r="G221" s="110" t="s">
        <v>1</v>
      </c>
      <c r="H221" s="60"/>
      <c r="I221" s="60"/>
      <c r="J221" s="60"/>
      <c r="K221" s="60"/>
      <c r="L221" s="60"/>
      <c r="M221" s="60"/>
      <c r="N221" s="60"/>
      <c r="O221" s="60"/>
      <c r="P221" s="60"/>
      <c r="Q221" s="60"/>
      <c r="R221" s="60"/>
      <c r="S221" s="60"/>
      <c r="T221" s="218">
        <f t="shared" si="9"/>
        <v>0</v>
      </c>
      <c r="U221" s="5"/>
    </row>
    <row r="222" spans="2:24" ht="16.8" thickTop="1" thickBot="1" x14ac:dyDescent="0.35">
      <c r="B222" s="5"/>
      <c r="C222" s="142" t="s">
        <v>86</v>
      </c>
      <c r="D222" s="445"/>
      <c r="E222" s="458"/>
      <c r="F222" s="459"/>
      <c r="G222" s="110" t="s">
        <v>1</v>
      </c>
      <c r="H222" s="60"/>
      <c r="I222" s="60"/>
      <c r="J222" s="60"/>
      <c r="K222" s="60"/>
      <c r="L222" s="60"/>
      <c r="M222" s="60"/>
      <c r="N222" s="60"/>
      <c r="O222" s="60"/>
      <c r="P222" s="60"/>
      <c r="Q222" s="60"/>
      <c r="R222" s="60"/>
      <c r="S222" s="60"/>
      <c r="T222" s="218">
        <f t="shared" si="9"/>
        <v>0</v>
      </c>
      <c r="U222" s="5"/>
    </row>
    <row r="223" spans="2:24" ht="16.8" thickTop="1" thickBot="1" x14ac:dyDescent="0.35">
      <c r="B223" s="5"/>
      <c r="C223" s="142" t="s">
        <v>87</v>
      </c>
      <c r="D223" s="445"/>
      <c r="E223" s="458"/>
      <c r="F223" s="459"/>
      <c r="G223" s="110" t="s">
        <v>1</v>
      </c>
      <c r="H223" s="60"/>
      <c r="I223" s="60"/>
      <c r="J223" s="60"/>
      <c r="K223" s="60"/>
      <c r="L223" s="60"/>
      <c r="M223" s="60"/>
      <c r="N223" s="60"/>
      <c r="O223" s="60"/>
      <c r="P223" s="60"/>
      <c r="Q223" s="60"/>
      <c r="R223" s="60"/>
      <c r="S223" s="60"/>
      <c r="T223" s="218">
        <f t="shared" si="9"/>
        <v>0</v>
      </c>
      <c r="U223" s="5"/>
    </row>
    <row r="224" spans="2:24" ht="16.8" hidden="1" thickTop="1" thickBot="1" x14ac:dyDescent="0.35">
      <c r="B224" s="5"/>
      <c r="C224" s="142" t="s">
        <v>88</v>
      </c>
      <c r="D224" s="445"/>
      <c r="E224" s="458"/>
      <c r="F224" s="459"/>
      <c r="G224" s="110" t="s">
        <v>1</v>
      </c>
      <c r="H224" s="60"/>
      <c r="I224" s="60"/>
      <c r="J224" s="60"/>
      <c r="K224" s="60"/>
      <c r="L224" s="60"/>
      <c r="M224" s="60"/>
      <c r="N224" s="60"/>
      <c r="O224" s="60"/>
      <c r="P224" s="60"/>
      <c r="Q224" s="60"/>
      <c r="R224" s="60"/>
      <c r="S224" s="60"/>
      <c r="T224" s="218">
        <f t="shared" si="9"/>
        <v>0</v>
      </c>
      <c r="U224" s="5"/>
    </row>
    <row r="225" spans="2:22" ht="16.8" hidden="1" thickTop="1" thickBot="1" x14ac:dyDescent="0.35">
      <c r="B225" s="5"/>
      <c r="C225" s="142" t="s">
        <v>89</v>
      </c>
      <c r="D225" s="445"/>
      <c r="E225" s="458"/>
      <c r="F225" s="459"/>
      <c r="G225" s="110" t="s">
        <v>1</v>
      </c>
      <c r="H225" s="60"/>
      <c r="I225" s="60"/>
      <c r="J225" s="60"/>
      <c r="K225" s="60"/>
      <c r="L225" s="60"/>
      <c r="M225" s="60"/>
      <c r="N225" s="60"/>
      <c r="O225" s="60"/>
      <c r="P225" s="60"/>
      <c r="Q225" s="60"/>
      <c r="R225" s="60"/>
      <c r="S225" s="60"/>
      <c r="T225" s="218">
        <f t="shared" si="9"/>
        <v>0</v>
      </c>
      <c r="U225" s="5"/>
    </row>
    <row r="226" spans="2:22" ht="16.8" hidden="1" thickTop="1" thickBot="1" x14ac:dyDescent="0.35">
      <c r="B226" s="5"/>
      <c r="C226" s="142" t="s">
        <v>90</v>
      </c>
      <c r="D226" s="445"/>
      <c r="E226" s="443"/>
      <c r="F226" s="444"/>
      <c r="G226" s="110" t="s">
        <v>1</v>
      </c>
      <c r="H226" s="60"/>
      <c r="I226" s="60"/>
      <c r="J226" s="60"/>
      <c r="K226" s="60"/>
      <c r="L226" s="60"/>
      <c r="M226" s="60"/>
      <c r="N226" s="60"/>
      <c r="O226" s="60"/>
      <c r="P226" s="60"/>
      <c r="Q226" s="60"/>
      <c r="R226" s="60"/>
      <c r="S226" s="60"/>
      <c r="T226" s="218">
        <f t="shared" si="9"/>
        <v>0</v>
      </c>
      <c r="U226" s="5"/>
    </row>
    <row r="227" spans="2:22" ht="16.8" hidden="1" thickTop="1" thickBot="1" x14ac:dyDescent="0.35">
      <c r="B227" s="5"/>
      <c r="C227" s="142" t="s">
        <v>91</v>
      </c>
      <c r="D227" s="445"/>
      <c r="E227" s="443"/>
      <c r="F227" s="444"/>
      <c r="G227" s="110" t="s">
        <v>1</v>
      </c>
      <c r="H227" s="60"/>
      <c r="I227" s="60"/>
      <c r="J227" s="60"/>
      <c r="K227" s="60"/>
      <c r="L227" s="60"/>
      <c r="M227" s="60"/>
      <c r="N227" s="60"/>
      <c r="O227" s="60"/>
      <c r="P227" s="60"/>
      <c r="Q227" s="60"/>
      <c r="R227" s="60"/>
      <c r="S227" s="60"/>
      <c r="T227" s="218">
        <f t="shared" si="9"/>
        <v>0</v>
      </c>
      <c r="U227" s="5"/>
    </row>
    <row r="228" spans="2:22" ht="16.8" hidden="1" thickTop="1" thickBot="1" x14ac:dyDescent="0.35">
      <c r="B228" s="5"/>
      <c r="C228" s="142" t="s">
        <v>92</v>
      </c>
      <c r="D228" s="445"/>
      <c r="E228" s="443"/>
      <c r="F228" s="444"/>
      <c r="G228" s="110" t="s">
        <v>1</v>
      </c>
      <c r="H228" s="60"/>
      <c r="I228" s="60"/>
      <c r="J228" s="60"/>
      <c r="K228" s="60"/>
      <c r="L228" s="60"/>
      <c r="M228" s="60"/>
      <c r="N228" s="60"/>
      <c r="O228" s="60"/>
      <c r="P228" s="60"/>
      <c r="Q228" s="60"/>
      <c r="R228" s="60"/>
      <c r="S228" s="60"/>
      <c r="T228" s="218">
        <f t="shared" si="9"/>
        <v>0</v>
      </c>
      <c r="U228" s="5"/>
    </row>
    <row r="229" spans="2:22" ht="16.8" hidden="1" thickTop="1" thickBot="1" x14ac:dyDescent="0.35">
      <c r="B229" s="5"/>
      <c r="C229" s="142" t="s">
        <v>93</v>
      </c>
      <c r="D229" s="445"/>
      <c r="E229" s="443"/>
      <c r="F229" s="444"/>
      <c r="G229" s="110" t="s">
        <v>1</v>
      </c>
      <c r="H229" s="60"/>
      <c r="I229" s="60"/>
      <c r="J229" s="60"/>
      <c r="K229" s="60"/>
      <c r="L229" s="60"/>
      <c r="M229" s="60"/>
      <c r="N229" s="60"/>
      <c r="O229" s="60"/>
      <c r="P229" s="60"/>
      <c r="Q229" s="60"/>
      <c r="R229" s="60"/>
      <c r="S229" s="60"/>
      <c r="T229" s="218">
        <f t="shared" si="9"/>
        <v>0</v>
      </c>
      <c r="U229" s="5"/>
    </row>
    <row r="230" spans="2:22" ht="16.8" hidden="1" thickTop="1" thickBot="1" x14ac:dyDescent="0.35">
      <c r="B230" s="5"/>
      <c r="C230" s="142" t="s">
        <v>94</v>
      </c>
      <c r="D230" s="445"/>
      <c r="E230" s="443"/>
      <c r="F230" s="444"/>
      <c r="G230" s="110" t="s">
        <v>1</v>
      </c>
      <c r="H230" s="60"/>
      <c r="I230" s="60"/>
      <c r="J230" s="60"/>
      <c r="K230" s="60"/>
      <c r="L230" s="60"/>
      <c r="M230" s="60"/>
      <c r="N230" s="60"/>
      <c r="O230" s="60"/>
      <c r="P230" s="60"/>
      <c r="Q230" s="60"/>
      <c r="R230" s="60"/>
      <c r="S230" s="60"/>
      <c r="T230" s="218">
        <f t="shared" si="9"/>
        <v>0</v>
      </c>
      <c r="U230" s="5"/>
    </row>
    <row r="231" spans="2:22" ht="16.8" hidden="1" thickTop="1" thickBot="1" x14ac:dyDescent="0.35">
      <c r="B231" s="5"/>
      <c r="C231" s="142" t="s">
        <v>95</v>
      </c>
      <c r="D231" s="445"/>
      <c r="E231" s="443"/>
      <c r="F231" s="444"/>
      <c r="G231" s="110" t="s">
        <v>1</v>
      </c>
      <c r="H231" s="60"/>
      <c r="I231" s="60"/>
      <c r="J231" s="60"/>
      <c r="K231" s="60"/>
      <c r="L231" s="60"/>
      <c r="M231" s="60"/>
      <c r="N231" s="60"/>
      <c r="O231" s="60"/>
      <c r="P231" s="60"/>
      <c r="Q231" s="60"/>
      <c r="R231" s="60"/>
      <c r="S231" s="60"/>
      <c r="T231" s="218">
        <f t="shared" si="9"/>
        <v>0</v>
      </c>
      <c r="U231" s="5"/>
    </row>
    <row r="232" spans="2:22" ht="16.8" hidden="1" thickTop="1" thickBot="1" x14ac:dyDescent="0.35">
      <c r="B232" s="5"/>
      <c r="C232" s="142" t="s">
        <v>96</v>
      </c>
      <c r="D232" s="445"/>
      <c r="E232" s="443"/>
      <c r="F232" s="444"/>
      <c r="G232" s="110" t="s">
        <v>1</v>
      </c>
      <c r="H232" s="60"/>
      <c r="I232" s="60"/>
      <c r="J232" s="60"/>
      <c r="K232" s="60"/>
      <c r="L232" s="60"/>
      <c r="M232" s="60"/>
      <c r="N232" s="60"/>
      <c r="O232" s="60"/>
      <c r="P232" s="60"/>
      <c r="Q232" s="60"/>
      <c r="R232" s="60"/>
      <c r="S232" s="60"/>
      <c r="T232" s="218">
        <f t="shared" si="9"/>
        <v>0</v>
      </c>
      <c r="U232" s="5"/>
    </row>
    <row r="233" spans="2:22" ht="16.8" hidden="1" thickTop="1" thickBot="1" x14ac:dyDescent="0.35">
      <c r="B233" s="5"/>
      <c r="C233" s="142" t="s">
        <v>97</v>
      </c>
      <c r="D233" s="445"/>
      <c r="E233" s="443"/>
      <c r="F233" s="444"/>
      <c r="G233" s="110" t="s">
        <v>1</v>
      </c>
      <c r="H233" s="60"/>
      <c r="I233" s="60"/>
      <c r="J233" s="60"/>
      <c r="K233" s="60"/>
      <c r="L233" s="60"/>
      <c r="M233" s="60"/>
      <c r="N233" s="60"/>
      <c r="O233" s="60"/>
      <c r="P233" s="60"/>
      <c r="Q233" s="60"/>
      <c r="R233" s="60"/>
      <c r="S233" s="60"/>
      <c r="T233" s="218">
        <f t="shared" si="9"/>
        <v>0</v>
      </c>
      <c r="U233" s="5"/>
    </row>
    <row r="234" spans="2:22" ht="16.8" thickTop="1" thickBot="1" x14ac:dyDescent="0.35">
      <c r="B234" s="5"/>
      <c r="C234" s="442" t="s">
        <v>84</v>
      </c>
      <c r="D234" s="460"/>
      <c r="E234" s="460"/>
      <c r="F234" s="461"/>
      <c r="G234" s="110" t="s">
        <v>1</v>
      </c>
      <c r="H234" s="60"/>
      <c r="I234" s="60"/>
      <c r="J234" s="60"/>
      <c r="K234" s="60"/>
      <c r="L234" s="60"/>
      <c r="M234" s="60"/>
      <c r="N234" s="60"/>
      <c r="O234" s="60"/>
      <c r="P234" s="60"/>
      <c r="Q234" s="60"/>
      <c r="R234" s="60"/>
      <c r="S234" s="60"/>
      <c r="T234" s="218">
        <f t="shared" ref="T234:T237" si="10">SUM($H234:$S234)</f>
        <v>0</v>
      </c>
      <c r="U234" s="90"/>
      <c r="V234" s="123"/>
    </row>
    <row r="235" spans="2:22" ht="16.8" thickTop="1" thickBot="1" x14ac:dyDescent="0.35">
      <c r="B235" s="5"/>
      <c r="C235" s="442" t="s">
        <v>78</v>
      </c>
      <c r="D235" s="443"/>
      <c r="E235" s="443"/>
      <c r="F235" s="444"/>
      <c r="G235" s="110" t="s">
        <v>1</v>
      </c>
      <c r="H235" s="60"/>
      <c r="I235" s="60"/>
      <c r="J235" s="60"/>
      <c r="K235" s="60"/>
      <c r="L235" s="60"/>
      <c r="M235" s="60"/>
      <c r="N235" s="60"/>
      <c r="O235" s="60"/>
      <c r="P235" s="60"/>
      <c r="Q235" s="60"/>
      <c r="R235" s="60"/>
      <c r="S235" s="60"/>
      <c r="T235" s="218">
        <f t="shared" si="10"/>
        <v>0</v>
      </c>
      <c r="U235" s="90"/>
      <c r="V235" s="123"/>
    </row>
    <row r="236" spans="2:22" ht="16.8" thickTop="1" thickBot="1" x14ac:dyDescent="0.35">
      <c r="B236" s="5"/>
      <c r="C236" s="442" t="s">
        <v>99</v>
      </c>
      <c r="D236" s="443"/>
      <c r="E236" s="443"/>
      <c r="F236" s="444"/>
      <c r="G236" s="110" t="s">
        <v>1</v>
      </c>
      <c r="H236" s="60"/>
      <c r="I236" s="60"/>
      <c r="J236" s="60"/>
      <c r="K236" s="60"/>
      <c r="L236" s="60"/>
      <c r="M236" s="60"/>
      <c r="N236" s="60"/>
      <c r="O236" s="60"/>
      <c r="P236" s="60"/>
      <c r="Q236" s="60"/>
      <c r="R236" s="60"/>
      <c r="S236" s="60"/>
      <c r="T236" s="218">
        <f t="shared" si="10"/>
        <v>0</v>
      </c>
      <c r="U236" s="90"/>
    </row>
    <row r="237" spans="2:22" ht="16.8" thickTop="1" thickBot="1" x14ac:dyDescent="0.35">
      <c r="B237" s="5"/>
      <c r="C237" s="442" t="s">
        <v>85</v>
      </c>
      <c r="D237" s="443"/>
      <c r="E237" s="443"/>
      <c r="F237" s="444"/>
      <c r="G237" s="102" t="s">
        <v>2</v>
      </c>
      <c r="H237" s="60"/>
      <c r="I237" s="60"/>
      <c r="J237" s="60"/>
      <c r="K237" s="60"/>
      <c r="L237" s="60"/>
      <c r="M237" s="60"/>
      <c r="N237" s="60"/>
      <c r="O237" s="60"/>
      <c r="P237" s="60"/>
      <c r="Q237" s="60"/>
      <c r="R237" s="60"/>
      <c r="S237" s="60"/>
      <c r="T237" s="218">
        <f t="shared" si="10"/>
        <v>0</v>
      </c>
      <c r="U237" s="5"/>
    </row>
    <row r="238" spans="2:22" ht="16.8" thickTop="1" thickBot="1" x14ac:dyDescent="0.35">
      <c r="B238" s="5"/>
      <c r="C238" s="442" t="s">
        <v>424</v>
      </c>
      <c r="D238" s="443"/>
      <c r="E238" s="443"/>
      <c r="F238" s="444"/>
      <c r="G238" s="102" t="s">
        <v>2</v>
      </c>
      <c r="H238" s="61">
        <f>H$7*FIT_GEAP!$M$37</f>
        <v>0</v>
      </c>
      <c r="I238" s="61">
        <f>I$7*FIT_GEAP!$M$37</f>
        <v>0</v>
      </c>
      <c r="J238" s="61">
        <f>J$7*FIT_GEAP!$M$37</f>
        <v>0</v>
      </c>
      <c r="K238" s="61">
        <f>K$7*FIT_GEAP!$M$37</f>
        <v>0</v>
      </c>
      <c r="L238" s="61">
        <f>L$7*FIT_GEAP!$M$37</f>
        <v>0</v>
      </c>
      <c r="M238" s="61">
        <f>M$7*FIT_GEAP!$M$37</f>
        <v>0</v>
      </c>
      <c r="N238" s="61">
        <f>N$7*FIT_GEAP!$M$37</f>
        <v>0</v>
      </c>
      <c r="O238" s="61">
        <f>O$7*FIT_GEAP!$M$37</f>
        <v>0</v>
      </c>
      <c r="P238" s="61">
        <f>P$7*FIT_GEAP!$M$37</f>
        <v>0</v>
      </c>
      <c r="Q238" s="61">
        <f>Q$7*FIT_GEAP!$M$37</f>
        <v>0</v>
      </c>
      <c r="R238" s="61">
        <f>R$7*FIT_GEAP!$M$37</f>
        <v>0</v>
      </c>
      <c r="S238" s="61">
        <f>S$7*FIT_GEAP!$M$37</f>
        <v>0</v>
      </c>
      <c r="T238" s="219">
        <f>T$7*FIT_GEAP!$M$37</f>
        <v>0</v>
      </c>
      <c r="U238" s="5"/>
    </row>
    <row r="239" spans="2:22" ht="16.8" thickTop="1" thickBot="1" x14ac:dyDescent="0.35">
      <c r="B239" s="5"/>
      <c r="C239" s="442" t="s">
        <v>425</v>
      </c>
      <c r="D239" s="443"/>
      <c r="E239" s="443"/>
      <c r="F239" s="444"/>
      <c r="G239" s="109" t="s">
        <v>2</v>
      </c>
      <c r="H239" s="94">
        <f>H$7*FIT_GEAP!$M$10</f>
        <v>0</v>
      </c>
      <c r="I239" s="23">
        <f>I$7*FIT_GEAP!$M$10</f>
        <v>0</v>
      </c>
      <c r="J239" s="23">
        <f>J$7*FIT_GEAP!$M$10</f>
        <v>0</v>
      </c>
      <c r="K239" s="23">
        <f>K$7*FIT_GEAP!$M$10</f>
        <v>0</v>
      </c>
      <c r="L239" s="23">
        <f>L$7*FIT_GEAP!$M$10</f>
        <v>0</v>
      </c>
      <c r="M239" s="23">
        <f>M$7*FIT_GEAP!$M$10</f>
        <v>0</v>
      </c>
      <c r="N239" s="23">
        <f>N$7*FIT_GEAP!$M$10</f>
        <v>0</v>
      </c>
      <c r="O239" s="23">
        <f>O$7*FIT_GEAP!$M$10</f>
        <v>0</v>
      </c>
      <c r="P239" s="23">
        <f>P$7*FIT_GEAP!$M$10</f>
        <v>0</v>
      </c>
      <c r="Q239" s="23">
        <f>Q$7*FIT_GEAP!$M$10</f>
        <v>0</v>
      </c>
      <c r="R239" s="23">
        <f>R$7*FIT_GEAP!$M$10</f>
        <v>0</v>
      </c>
      <c r="S239" s="23">
        <f>S$7*FIT_GEAP!$M$10</f>
        <v>0</v>
      </c>
      <c r="T239" s="53">
        <f>T$7*FIT_GEAP!$M$10</f>
        <v>0</v>
      </c>
      <c r="U239" s="5"/>
    </row>
    <row r="240" spans="2:22" ht="16.8" thickTop="1" thickBot="1" x14ac:dyDescent="0.35">
      <c r="B240" s="5"/>
      <c r="C240" s="439" t="s">
        <v>436</v>
      </c>
      <c r="D240" s="440"/>
      <c r="E240" s="440"/>
      <c r="F240" s="441"/>
      <c r="G240" s="109" t="s">
        <v>2</v>
      </c>
      <c r="H240" s="94">
        <f>ROUNDDOWN((H$491+$T$488),0)</f>
        <v>0</v>
      </c>
      <c r="I240" s="23">
        <f>ROUNDDOWN((I$491+H$492),0)</f>
        <v>0</v>
      </c>
      <c r="J240" s="23">
        <f t="shared" ref="J240:S240" si="11">ROUNDDOWN((J$491+I$492),0)</f>
        <v>0</v>
      </c>
      <c r="K240" s="23">
        <f>ROUNDDOWN((K$491+J$492),0)</f>
        <v>0</v>
      </c>
      <c r="L240" s="23">
        <f t="shared" si="11"/>
        <v>0</v>
      </c>
      <c r="M240" s="23">
        <f>ROUNDDOWN((M$491+L$492),0)</f>
        <v>0</v>
      </c>
      <c r="N240" s="23">
        <f t="shared" si="11"/>
        <v>0</v>
      </c>
      <c r="O240" s="23">
        <f t="shared" si="11"/>
        <v>0</v>
      </c>
      <c r="P240" s="23">
        <f t="shared" si="11"/>
        <v>0</v>
      </c>
      <c r="Q240" s="23">
        <f t="shared" si="11"/>
        <v>0</v>
      </c>
      <c r="R240" s="23">
        <f t="shared" si="11"/>
        <v>0</v>
      </c>
      <c r="S240" s="23">
        <f t="shared" si="11"/>
        <v>0</v>
      </c>
      <c r="T240" s="53">
        <f>ROUNDDOWN((T$491+$T$488),0)</f>
        <v>0</v>
      </c>
      <c r="U240" s="5"/>
      <c r="V240" s="123"/>
    </row>
    <row r="241" spans="2:24" ht="15" thickTop="1" x14ac:dyDescent="0.3">
      <c r="B241" s="5"/>
      <c r="C241" s="5"/>
      <c r="D241" s="4"/>
      <c r="E241" s="5"/>
      <c r="F241" s="5"/>
      <c r="G241" s="4"/>
      <c r="H241" s="24"/>
      <c r="I241" s="4"/>
      <c r="J241" s="4"/>
      <c r="K241" s="4"/>
      <c r="L241" s="4"/>
      <c r="M241" s="4"/>
      <c r="N241" s="4"/>
      <c r="O241" s="4"/>
      <c r="P241" s="4"/>
      <c r="Q241" s="4"/>
      <c r="R241" s="4"/>
      <c r="S241" s="4"/>
      <c r="T241" s="4"/>
      <c r="U241" s="5"/>
    </row>
    <row r="242" spans="2:24" s="5" customFormat="1" ht="15" thickBot="1" x14ac:dyDescent="0.35">
      <c r="D242" s="4"/>
      <c r="G242" s="4"/>
      <c r="H242" s="24"/>
      <c r="I242" s="4"/>
      <c r="J242" s="4"/>
      <c r="K242" s="4"/>
      <c r="L242" s="4"/>
      <c r="M242" s="4"/>
      <c r="N242" s="4"/>
      <c r="O242" s="4"/>
      <c r="P242" s="4"/>
      <c r="Q242" s="4"/>
      <c r="R242" s="4"/>
      <c r="S242" s="4"/>
      <c r="T242" s="4"/>
    </row>
    <row r="243" spans="2:24" ht="12.6" customHeight="1" thickTop="1" x14ac:dyDescent="0.3">
      <c r="B243" s="5"/>
      <c r="C243" s="424" t="s">
        <v>154</v>
      </c>
      <c r="D243" s="425"/>
      <c r="E243" s="425"/>
      <c r="F243" s="425"/>
      <c r="G243" s="426"/>
      <c r="H243" s="24"/>
      <c r="I243" s="4"/>
      <c r="J243" s="4"/>
      <c r="K243" s="4"/>
      <c r="L243" s="4"/>
      <c r="M243" s="4"/>
      <c r="O243" s="4"/>
      <c r="P243" s="4"/>
      <c r="Q243" s="4"/>
      <c r="R243" s="4"/>
      <c r="S243" s="4"/>
      <c r="T243" s="4"/>
      <c r="U243" s="5"/>
    </row>
    <row r="244" spans="2:24" ht="12.75" customHeight="1" thickBot="1" x14ac:dyDescent="0.35">
      <c r="B244" s="5"/>
      <c r="C244" s="427"/>
      <c r="D244" s="428"/>
      <c r="E244" s="428"/>
      <c r="F244" s="428"/>
      <c r="G244" s="429"/>
      <c r="H244" s="24"/>
      <c r="I244" s="4"/>
      <c r="J244" s="4"/>
      <c r="K244" s="4"/>
      <c r="L244" s="4"/>
      <c r="M244" s="4"/>
      <c r="N244" s="4"/>
      <c r="O244" s="4"/>
      <c r="P244" s="4"/>
      <c r="Q244" s="4"/>
      <c r="R244" s="4"/>
      <c r="S244" s="4"/>
      <c r="T244" s="4"/>
      <c r="U244" s="5"/>
    </row>
    <row r="245" spans="2:24" ht="15.6" thickTop="1" thickBot="1" x14ac:dyDescent="0.35">
      <c r="B245" s="5"/>
      <c r="C245" s="5"/>
      <c r="D245" s="4"/>
      <c r="E245" s="5"/>
      <c r="F245" s="5"/>
      <c r="G245" s="4"/>
      <c r="H245" s="24"/>
      <c r="I245" s="4"/>
      <c r="J245" s="4"/>
      <c r="K245" s="4"/>
      <c r="L245" s="4"/>
      <c r="M245" s="4"/>
      <c r="N245" s="4"/>
      <c r="O245" s="4"/>
      <c r="P245" s="4"/>
      <c r="Q245" s="4"/>
      <c r="R245" s="4"/>
      <c r="S245" s="4"/>
      <c r="T245" s="4"/>
      <c r="U245" s="5"/>
    </row>
    <row r="246" spans="2:24" ht="32.4" thickTop="1" thickBot="1" x14ac:dyDescent="0.35">
      <c r="B246" s="5"/>
      <c r="C246" s="446" t="s">
        <v>79</v>
      </c>
      <c r="D246" s="447"/>
      <c r="E246" s="447"/>
      <c r="F246" s="447"/>
      <c r="G246" s="448"/>
      <c r="H246" s="307" t="s">
        <v>52</v>
      </c>
      <c r="I246" s="307" t="s">
        <v>53</v>
      </c>
      <c r="J246" s="307" t="s">
        <v>54</v>
      </c>
      <c r="K246" s="307" t="s">
        <v>55</v>
      </c>
      <c r="L246" s="307" t="s">
        <v>56</v>
      </c>
      <c r="M246" s="307" t="s">
        <v>57</v>
      </c>
      <c r="N246" s="307" t="s">
        <v>58</v>
      </c>
      <c r="O246" s="307" t="s">
        <v>59</v>
      </c>
      <c r="P246" s="307" t="s">
        <v>60</v>
      </c>
      <c r="Q246" s="307" t="s">
        <v>61</v>
      </c>
      <c r="R246" s="307" t="s">
        <v>62</v>
      </c>
      <c r="S246" s="307" t="s">
        <v>63</v>
      </c>
      <c r="T246" s="315" t="s">
        <v>73</v>
      </c>
      <c r="U246" s="5"/>
    </row>
    <row r="247" spans="2:24" ht="16.8" thickTop="1" thickBot="1" x14ac:dyDescent="0.35">
      <c r="B247" s="5"/>
      <c r="C247" s="449" t="s">
        <v>156</v>
      </c>
      <c r="D247" s="450"/>
      <c r="E247" s="450"/>
      <c r="F247" s="451"/>
      <c r="G247" s="110" t="s">
        <v>1</v>
      </c>
      <c r="H247" s="58">
        <f>H$248-H$449-H$450</f>
        <v>0</v>
      </c>
      <c r="I247" s="58">
        <f t="shared" ref="I247:S247" si="12">I$248-I$449-I$450</f>
        <v>0</v>
      </c>
      <c r="J247" s="58">
        <f t="shared" si="12"/>
        <v>0</v>
      </c>
      <c r="K247" s="58">
        <f t="shared" si="12"/>
        <v>0</v>
      </c>
      <c r="L247" s="58">
        <f t="shared" si="12"/>
        <v>0</v>
      </c>
      <c r="M247" s="58">
        <f t="shared" si="12"/>
        <v>0</v>
      </c>
      <c r="N247" s="58">
        <f t="shared" si="12"/>
        <v>0</v>
      </c>
      <c r="O247" s="58">
        <f t="shared" si="12"/>
        <v>0</v>
      </c>
      <c r="P247" s="58">
        <f t="shared" si="12"/>
        <v>0</v>
      </c>
      <c r="Q247" s="58">
        <f t="shared" si="12"/>
        <v>0</v>
      </c>
      <c r="R247" s="58">
        <f t="shared" si="12"/>
        <v>0</v>
      </c>
      <c r="S247" s="58">
        <f t="shared" si="12"/>
        <v>0</v>
      </c>
      <c r="T247" s="59">
        <f>T$248-T$449-T$450</f>
        <v>0</v>
      </c>
      <c r="U247" s="46"/>
      <c r="V247" s="244"/>
      <c r="W247" s="245"/>
      <c r="X247" s="46"/>
    </row>
    <row r="248" spans="2:24" ht="16.8" thickTop="1" thickBot="1" x14ac:dyDescent="0.35">
      <c r="B248" s="5"/>
      <c r="C248" s="111" t="s">
        <v>129</v>
      </c>
      <c r="D248" s="452" t="s">
        <v>167</v>
      </c>
      <c r="E248" s="453"/>
      <c r="F248" s="454"/>
      <c r="G248" s="110" t="s">
        <v>1</v>
      </c>
      <c r="H248" s="61">
        <f>SUM(H$249:H$448)</f>
        <v>0</v>
      </c>
      <c r="I248" s="55">
        <f t="shared" ref="I248:S248" si="13">SUM(I$249:I$448)</f>
        <v>0</v>
      </c>
      <c r="J248" s="55">
        <f t="shared" si="13"/>
        <v>0</v>
      </c>
      <c r="K248" s="55">
        <f t="shared" si="13"/>
        <v>0</v>
      </c>
      <c r="L248" s="55">
        <f t="shared" si="13"/>
        <v>0</v>
      </c>
      <c r="M248" s="55">
        <f t="shared" si="13"/>
        <v>0</v>
      </c>
      <c r="N248" s="55">
        <f t="shared" si="13"/>
        <v>0</v>
      </c>
      <c r="O248" s="55">
        <f t="shared" si="13"/>
        <v>0</v>
      </c>
      <c r="P248" s="55">
        <f t="shared" si="13"/>
        <v>0</v>
      </c>
      <c r="Q248" s="55">
        <f t="shared" si="13"/>
        <v>0</v>
      </c>
      <c r="R248" s="55">
        <f t="shared" si="13"/>
        <v>0</v>
      </c>
      <c r="S248" s="55">
        <f t="shared" si="13"/>
        <v>0</v>
      </c>
      <c r="T248" s="56">
        <f>SUM(T$249:T$448)</f>
        <v>0</v>
      </c>
      <c r="U248" s="46"/>
      <c r="V248" s="95"/>
      <c r="W248" s="46"/>
      <c r="X248" s="46"/>
    </row>
    <row r="249" spans="2:24" ht="16.8" thickTop="1" thickBot="1" x14ac:dyDescent="0.35">
      <c r="B249" s="5"/>
      <c r="C249" s="139"/>
      <c r="D249" s="137" t="s">
        <v>135</v>
      </c>
      <c r="E249" s="455"/>
      <c r="F249" s="456"/>
      <c r="G249" s="110" t="s">
        <v>1</v>
      </c>
      <c r="H249" s="60"/>
      <c r="I249" s="140"/>
      <c r="J249" s="140"/>
      <c r="K249" s="140"/>
      <c r="L249" s="140"/>
      <c r="M249" s="140"/>
      <c r="N249" s="140"/>
      <c r="O249" s="140"/>
      <c r="P249" s="140"/>
      <c r="Q249" s="140"/>
      <c r="R249" s="140"/>
      <c r="S249" s="140"/>
      <c r="T249" s="56">
        <f>SUM($H249:$S249)</f>
        <v>0</v>
      </c>
      <c r="U249" s="46"/>
      <c r="V249" s="95"/>
      <c r="W249" s="46"/>
      <c r="X249" s="46"/>
    </row>
    <row r="250" spans="2:24" ht="16.8" thickTop="1" thickBot="1" x14ac:dyDescent="0.35">
      <c r="B250" s="5"/>
      <c r="C250" s="139"/>
      <c r="D250" s="137" t="s">
        <v>177</v>
      </c>
      <c r="E250" s="455"/>
      <c r="F250" s="456"/>
      <c r="G250" s="110" t="s">
        <v>1</v>
      </c>
      <c r="H250" s="60"/>
      <c r="I250" s="140"/>
      <c r="J250" s="140"/>
      <c r="K250" s="140"/>
      <c r="L250" s="140"/>
      <c r="M250" s="140"/>
      <c r="N250" s="140"/>
      <c r="O250" s="140"/>
      <c r="P250" s="140"/>
      <c r="Q250" s="140"/>
      <c r="R250" s="140"/>
      <c r="S250" s="140"/>
      <c r="T250" s="56">
        <f t="shared" ref="T250:T313" si="14">SUM($H250:$S250)</f>
        <v>0</v>
      </c>
      <c r="U250" s="46"/>
      <c r="V250" s="95"/>
      <c r="W250" s="46"/>
      <c r="X250" s="46"/>
    </row>
    <row r="251" spans="2:24" ht="16.8" thickTop="1" thickBot="1" x14ac:dyDescent="0.35">
      <c r="B251" s="5"/>
      <c r="C251" s="139"/>
      <c r="D251" s="137" t="s">
        <v>178</v>
      </c>
      <c r="E251" s="455"/>
      <c r="F251" s="456"/>
      <c r="G251" s="110" t="s">
        <v>1</v>
      </c>
      <c r="H251" s="60"/>
      <c r="I251" s="140"/>
      <c r="J251" s="140"/>
      <c r="K251" s="140"/>
      <c r="L251" s="140"/>
      <c r="M251" s="140"/>
      <c r="N251" s="140"/>
      <c r="O251" s="140"/>
      <c r="P251" s="140"/>
      <c r="Q251" s="140"/>
      <c r="R251" s="140"/>
      <c r="S251" s="140"/>
      <c r="T251" s="56">
        <f t="shared" si="14"/>
        <v>0</v>
      </c>
      <c r="U251" s="46"/>
      <c r="V251" s="95"/>
      <c r="W251" s="46"/>
      <c r="X251" s="46"/>
    </row>
    <row r="252" spans="2:24" ht="16.8" thickTop="1" thickBot="1" x14ac:dyDescent="0.35">
      <c r="B252" s="5"/>
      <c r="C252" s="139"/>
      <c r="D252" s="137" t="s">
        <v>179</v>
      </c>
      <c r="E252" s="455"/>
      <c r="F252" s="456"/>
      <c r="G252" s="110" t="s">
        <v>1</v>
      </c>
      <c r="H252" s="60"/>
      <c r="I252" s="140"/>
      <c r="J252" s="140"/>
      <c r="K252" s="140"/>
      <c r="L252" s="140"/>
      <c r="M252" s="140"/>
      <c r="N252" s="140"/>
      <c r="O252" s="140"/>
      <c r="P252" s="140"/>
      <c r="Q252" s="140"/>
      <c r="R252" s="140"/>
      <c r="S252" s="140"/>
      <c r="T252" s="56">
        <f t="shared" si="14"/>
        <v>0</v>
      </c>
      <c r="U252" s="46"/>
      <c r="V252" s="95"/>
      <c r="W252" s="46"/>
      <c r="X252" s="46"/>
    </row>
    <row r="253" spans="2:24" ht="16.8" thickTop="1" thickBot="1" x14ac:dyDescent="0.35">
      <c r="B253" s="5"/>
      <c r="C253" s="139"/>
      <c r="D253" s="137" t="s">
        <v>180</v>
      </c>
      <c r="E253" s="455"/>
      <c r="F253" s="456"/>
      <c r="G253" s="110" t="s">
        <v>1</v>
      </c>
      <c r="H253" s="60"/>
      <c r="I253" s="140"/>
      <c r="J253" s="140"/>
      <c r="K253" s="140"/>
      <c r="L253" s="140"/>
      <c r="M253" s="140"/>
      <c r="N253" s="140"/>
      <c r="O253" s="140"/>
      <c r="P253" s="140"/>
      <c r="Q253" s="140"/>
      <c r="R253" s="140"/>
      <c r="S253" s="140"/>
      <c r="T253" s="56">
        <f t="shared" si="14"/>
        <v>0</v>
      </c>
      <c r="U253" s="46"/>
      <c r="V253" s="95"/>
      <c r="W253" s="46"/>
      <c r="X253" s="46"/>
    </row>
    <row r="254" spans="2:24" ht="16.8" hidden="1" thickTop="1" thickBot="1" x14ac:dyDescent="0.35">
      <c r="B254" s="5"/>
      <c r="C254" s="139"/>
      <c r="D254" s="137" t="s">
        <v>181</v>
      </c>
      <c r="E254" s="455"/>
      <c r="F254" s="456"/>
      <c r="G254" s="110" t="s">
        <v>1</v>
      </c>
      <c r="H254" s="60"/>
      <c r="I254" s="140"/>
      <c r="J254" s="140"/>
      <c r="K254" s="140"/>
      <c r="L254" s="140"/>
      <c r="M254" s="140"/>
      <c r="N254" s="140"/>
      <c r="O254" s="140"/>
      <c r="P254" s="140"/>
      <c r="Q254" s="140"/>
      <c r="R254" s="140"/>
      <c r="S254" s="140"/>
      <c r="T254" s="56">
        <f t="shared" si="14"/>
        <v>0</v>
      </c>
      <c r="U254" s="46"/>
      <c r="V254" s="95"/>
      <c r="W254" s="46"/>
      <c r="X254" s="46"/>
    </row>
    <row r="255" spans="2:24" ht="16.8" hidden="1" thickTop="1" thickBot="1" x14ac:dyDescent="0.35">
      <c r="B255" s="5"/>
      <c r="C255" s="139"/>
      <c r="D255" s="137" t="s">
        <v>182</v>
      </c>
      <c r="E255" s="455"/>
      <c r="F255" s="456"/>
      <c r="G255" s="110" t="s">
        <v>1</v>
      </c>
      <c r="H255" s="60"/>
      <c r="I255" s="140"/>
      <c r="J255" s="140"/>
      <c r="K255" s="140"/>
      <c r="L255" s="140"/>
      <c r="M255" s="140"/>
      <c r="N255" s="140"/>
      <c r="O255" s="140"/>
      <c r="P255" s="140"/>
      <c r="Q255" s="140"/>
      <c r="R255" s="140"/>
      <c r="S255" s="140"/>
      <c r="T255" s="56">
        <f t="shared" si="14"/>
        <v>0</v>
      </c>
      <c r="U255" s="46"/>
      <c r="V255" s="95"/>
      <c r="W255" s="46"/>
      <c r="X255" s="46"/>
    </row>
    <row r="256" spans="2:24" ht="16.8" hidden="1" thickTop="1" thickBot="1" x14ac:dyDescent="0.35">
      <c r="B256" s="5"/>
      <c r="C256" s="139"/>
      <c r="D256" s="137" t="s">
        <v>183</v>
      </c>
      <c r="E256" s="455"/>
      <c r="F256" s="456"/>
      <c r="G256" s="110" t="s">
        <v>1</v>
      </c>
      <c r="H256" s="60"/>
      <c r="I256" s="140"/>
      <c r="J256" s="140"/>
      <c r="K256" s="140"/>
      <c r="L256" s="140"/>
      <c r="M256" s="140"/>
      <c r="N256" s="140"/>
      <c r="O256" s="140"/>
      <c r="P256" s="140"/>
      <c r="Q256" s="140"/>
      <c r="R256" s="140"/>
      <c r="S256" s="140"/>
      <c r="T256" s="56">
        <f t="shared" si="14"/>
        <v>0</v>
      </c>
      <c r="U256" s="46"/>
      <c r="V256" s="95"/>
      <c r="W256" s="46"/>
      <c r="X256" s="46"/>
    </row>
    <row r="257" spans="2:24" ht="16.8" hidden="1" thickTop="1" thickBot="1" x14ac:dyDescent="0.35">
      <c r="B257" s="5"/>
      <c r="C257" s="139"/>
      <c r="D257" s="137" t="s">
        <v>184</v>
      </c>
      <c r="E257" s="455"/>
      <c r="F257" s="456"/>
      <c r="G257" s="110" t="s">
        <v>1</v>
      </c>
      <c r="H257" s="60"/>
      <c r="I257" s="140"/>
      <c r="J257" s="140"/>
      <c r="K257" s="140"/>
      <c r="L257" s="140"/>
      <c r="M257" s="140"/>
      <c r="N257" s="140"/>
      <c r="O257" s="140"/>
      <c r="P257" s="140"/>
      <c r="Q257" s="140"/>
      <c r="R257" s="140"/>
      <c r="S257" s="140"/>
      <c r="T257" s="56">
        <f t="shared" si="14"/>
        <v>0</v>
      </c>
      <c r="U257" s="46"/>
      <c r="V257" s="95"/>
      <c r="W257" s="46"/>
      <c r="X257" s="46"/>
    </row>
    <row r="258" spans="2:24" ht="16.8" hidden="1" thickTop="1" thickBot="1" x14ac:dyDescent="0.35">
      <c r="B258" s="5"/>
      <c r="C258" s="139"/>
      <c r="D258" s="137" t="s">
        <v>185</v>
      </c>
      <c r="E258" s="455"/>
      <c r="F258" s="456"/>
      <c r="G258" s="110" t="s">
        <v>1</v>
      </c>
      <c r="H258" s="60"/>
      <c r="I258" s="140"/>
      <c r="J258" s="140"/>
      <c r="K258" s="140"/>
      <c r="L258" s="140"/>
      <c r="M258" s="140"/>
      <c r="N258" s="140"/>
      <c r="O258" s="140"/>
      <c r="P258" s="140"/>
      <c r="Q258" s="140"/>
      <c r="R258" s="140"/>
      <c r="S258" s="140"/>
      <c r="T258" s="56">
        <f t="shared" si="14"/>
        <v>0</v>
      </c>
      <c r="U258" s="46"/>
      <c r="V258" s="95"/>
      <c r="W258" s="46"/>
      <c r="X258" s="46"/>
    </row>
    <row r="259" spans="2:24" ht="16.8" hidden="1" thickTop="1" thickBot="1" x14ac:dyDescent="0.35">
      <c r="B259" s="5"/>
      <c r="C259" s="139"/>
      <c r="D259" s="137" t="s">
        <v>186</v>
      </c>
      <c r="E259" s="455"/>
      <c r="F259" s="456"/>
      <c r="G259" s="110" t="s">
        <v>1</v>
      </c>
      <c r="H259" s="60"/>
      <c r="I259" s="140"/>
      <c r="J259" s="140"/>
      <c r="K259" s="140"/>
      <c r="L259" s="140"/>
      <c r="M259" s="140"/>
      <c r="N259" s="140"/>
      <c r="O259" s="140"/>
      <c r="P259" s="140"/>
      <c r="Q259" s="140"/>
      <c r="R259" s="140"/>
      <c r="S259" s="140"/>
      <c r="T259" s="56">
        <f t="shared" si="14"/>
        <v>0</v>
      </c>
      <c r="U259" s="46"/>
      <c r="V259" s="95"/>
      <c r="W259" s="46"/>
      <c r="X259" s="46"/>
    </row>
    <row r="260" spans="2:24" ht="16.8" hidden="1" thickTop="1" thickBot="1" x14ac:dyDescent="0.35">
      <c r="B260" s="5"/>
      <c r="C260" s="139"/>
      <c r="D260" s="137" t="s">
        <v>187</v>
      </c>
      <c r="E260" s="455"/>
      <c r="F260" s="456"/>
      <c r="G260" s="110" t="s">
        <v>1</v>
      </c>
      <c r="H260" s="60"/>
      <c r="I260" s="140"/>
      <c r="J260" s="140"/>
      <c r="K260" s="140"/>
      <c r="L260" s="140"/>
      <c r="M260" s="140"/>
      <c r="N260" s="140"/>
      <c r="O260" s="140"/>
      <c r="P260" s="140"/>
      <c r="Q260" s="140"/>
      <c r="R260" s="140"/>
      <c r="S260" s="140"/>
      <c r="T260" s="56">
        <f t="shared" si="14"/>
        <v>0</v>
      </c>
      <c r="U260" s="46"/>
      <c r="V260" s="95"/>
      <c r="W260" s="46"/>
      <c r="X260" s="46"/>
    </row>
    <row r="261" spans="2:24" ht="16.8" hidden="1" thickTop="1" thickBot="1" x14ac:dyDescent="0.35">
      <c r="B261" s="5"/>
      <c r="C261" s="139"/>
      <c r="D261" s="137" t="s">
        <v>188</v>
      </c>
      <c r="E261" s="455"/>
      <c r="F261" s="456"/>
      <c r="G261" s="110" t="s">
        <v>1</v>
      </c>
      <c r="H261" s="60"/>
      <c r="I261" s="140"/>
      <c r="J261" s="140"/>
      <c r="K261" s="140"/>
      <c r="L261" s="140"/>
      <c r="M261" s="140"/>
      <c r="N261" s="140"/>
      <c r="O261" s="140"/>
      <c r="P261" s="140"/>
      <c r="Q261" s="140"/>
      <c r="R261" s="140"/>
      <c r="S261" s="140"/>
      <c r="T261" s="56">
        <f t="shared" si="14"/>
        <v>0</v>
      </c>
      <c r="U261" s="46"/>
      <c r="V261" s="95"/>
      <c r="W261" s="46"/>
      <c r="X261" s="46"/>
    </row>
    <row r="262" spans="2:24" ht="16.8" hidden="1" thickTop="1" thickBot="1" x14ac:dyDescent="0.35">
      <c r="B262" s="5"/>
      <c r="C262" s="139"/>
      <c r="D262" s="137" t="s">
        <v>189</v>
      </c>
      <c r="E262" s="455"/>
      <c r="F262" s="456"/>
      <c r="G262" s="110" t="s">
        <v>1</v>
      </c>
      <c r="H262" s="60"/>
      <c r="I262" s="140"/>
      <c r="J262" s="140"/>
      <c r="K262" s="140"/>
      <c r="L262" s="140"/>
      <c r="M262" s="140"/>
      <c r="N262" s="140"/>
      <c r="O262" s="140"/>
      <c r="P262" s="140"/>
      <c r="Q262" s="140"/>
      <c r="R262" s="140"/>
      <c r="S262" s="140"/>
      <c r="T262" s="56">
        <f t="shared" si="14"/>
        <v>0</v>
      </c>
      <c r="U262" s="46"/>
      <c r="V262" s="95"/>
      <c r="W262" s="46"/>
      <c r="X262" s="46"/>
    </row>
    <row r="263" spans="2:24" ht="16.8" hidden="1" thickTop="1" thickBot="1" x14ac:dyDescent="0.35">
      <c r="B263" s="5"/>
      <c r="C263" s="139"/>
      <c r="D263" s="137" t="s">
        <v>190</v>
      </c>
      <c r="E263" s="455"/>
      <c r="F263" s="456"/>
      <c r="G263" s="110" t="s">
        <v>1</v>
      </c>
      <c r="H263" s="60"/>
      <c r="I263" s="140"/>
      <c r="J263" s="140"/>
      <c r="K263" s="140"/>
      <c r="L263" s="140"/>
      <c r="M263" s="140"/>
      <c r="N263" s="140"/>
      <c r="O263" s="140"/>
      <c r="P263" s="140"/>
      <c r="Q263" s="140"/>
      <c r="R263" s="140"/>
      <c r="S263" s="140"/>
      <c r="T263" s="56">
        <f t="shared" si="14"/>
        <v>0</v>
      </c>
      <c r="U263" s="46"/>
      <c r="V263" s="95"/>
      <c r="W263" s="46"/>
      <c r="X263" s="46"/>
    </row>
    <row r="264" spans="2:24" ht="16.8" hidden="1" thickTop="1" thickBot="1" x14ac:dyDescent="0.35">
      <c r="B264" s="5"/>
      <c r="C264" s="139"/>
      <c r="D264" s="137" t="s">
        <v>191</v>
      </c>
      <c r="E264" s="455"/>
      <c r="F264" s="456"/>
      <c r="G264" s="110" t="s">
        <v>1</v>
      </c>
      <c r="H264" s="60"/>
      <c r="I264" s="140"/>
      <c r="J264" s="140"/>
      <c r="K264" s="140"/>
      <c r="L264" s="140"/>
      <c r="M264" s="140"/>
      <c r="N264" s="140"/>
      <c r="O264" s="140"/>
      <c r="P264" s="140"/>
      <c r="Q264" s="140"/>
      <c r="R264" s="140"/>
      <c r="S264" s="140"/>
      <c r="T264" s="56">
        <f t="shared" si="14"/>
        <v>0</v>
      </c>
      <c r="U264" s="46"/>
      <c r="V264" s="95"/>
      <c r="W264" s="46"/>
      <c r="X264" s="46"/>
    </row>
    <row r="265" spans="2:24" ht="16.8" hidden="1" thickTop="1" thickBot="1" x14ac:dyDescent="0.35">
      <c r="B265" s="5"/>
      <c r="C265" s="139"/>
      <c r="D265" s="137" t="s">
        <v>192</v>
      </c>
      <c r="E265" s="455"/>
      <c r="F265" s="456"/>
      <c r="G265" s="110" t="s">
        <v>1</v>
      </c>
      <c r="H265" s="60"/>
      <c r="I265" s="140"/>
      <c r="J265" s="140"/>
      <c r="K265" s="140"/>
      <c r="L265" s="140"/>
      <c r="M265" s="140"/>
      <c r="N265" s="140"/>
      <c r="O265" s="140"/>
      <c r="P265" s="140"/>
      <c r="Q265" s="140"/>
      <c r="R265" s="140"/>
      <c r="S265" s="140"/>
      <c r="T265" s="56">
        <f t="shared" si="14"/>
        <v>0</v>
      </c>
      <c r="U265" s="46"/>
      <c r="V265" s="95"/>
      <c r="W265" s="46"/>
      <c r="X265" s="46"/>
    </row>
    <row r="266" spans="2:24" ht="16.8" hidden="1" thickTop="1" thickBot="1" x14ac:dyDescent="0.35">
      <c r="B266" s="5"/>
      <c r="C266" s="139"/>
      <c r="D266" s="137" t="s">
        <v>193</v>
      </c>
      <c r="E266" s="455"/>
      <c r="F266" s="456"/>
      <c r="G266" s="110" t="s">
        <v>1</v>
      </c>
      <c r="H266" s="60"/>
      <c r="I266" s="140"/>
      <c r="J266" s="140"/>
      <c r="K266" s="140"/>
      <c r="L266" s="140"/>
      <c r="M266" s="140"/>
      <c r="N266" s="140"/>
      <c r="O266" s="140"/>
      <c r="P266" s="140"/>
      <c r="Q266" s="140"/>
      <c r="R266" s="140"/>
      <c r="S266" s="140"/>
      <c r="T266" s="56">
        <f t="shared" si="14"/>
        <v>0</v>
      </c>
      <c r="U266" s="46"/>
      <c r="V266" s="95"/>
      <c r="W266" s="46"/>
      <c r="X266" s="46"/>
    </row>
    <row r="267" spans="2:24" ht="16.8" hidden="1" thickTop="1" thickBot="1" x14ac:dyDescent="0.35">
      <c r="B267" s="5"/>
      <c r="C267" s="139"/>
      <c r="D267" s="137" t="s">
        <v>194</v>
      </c>
      <c r="E267" s="455"/>
      <c r="F267" s="456"/>
      <c r="G267" s="110" t="s">
        <v>1</v>
      </c>
      <c r="H267" s="60"/>
      <c r="I267" s="140"/>
      <c r="J267" s="140"/>
      <c r="K267" s="140"/>
      <c r="L267" s="140"/>
      <c r="M267" s="140"/>
      <c r="N267" s="140"/>
      <c r="O267" s="140"/>
      <c r="P267" s="140"/>
      <c r="Q267" s="140"/>
      <c r="R267" s="140"/>
      <c r="S267" s="140"/>
      <c r="T267" s="56">
        <f t="shared" si="14"/>
        <v>0</v>
      </c>
      <c r="U267" s="46"/>
      <c r="V267" s="95"/>
      <c r="W267" s="46"/>
      <c r="X267" s="46"/>
    </row>
    <row r="268" spans="2:24" ht="16.8" hidden="1" thickTop="1" thickBot="1" x14ac:dyDescent="0.35">
      <c r="B268" s="5"/>
      <c r="C268" s="139"/>
      <c r="D268" s="137" t="s">
        <v>195</v>
      </c>
      <c r="E268" s="455"/>
      <c r="F268" s="456"/>
      <c r="G268" s="110" t="s">
        <v>1</v>
      </c>
      <c r="H268" s="60"/>
      <c r="I268" s="140"/>
      <c r="J268" s="140"/>
      <c r="K268" s="140"/>
      <c r="L268" s="140"/>
      <c r="M268" s="140"/>
      <c r="N268" s="140"/>
      <c r="O268" s="140"/>
      <c r="P268" s="140"/>
      <c r="Q268" s="140"/>
      <c r="R268" s="140"/>
      <c r="S268" s="140"/>
      <c r="T268" s="56">
        <f t="shared" si="14"/>
        <v>0</v>
      </c>
      <c r="U268" s="46"/>
      <c r="V268" s="95"/>
      <c r="W268" s="46"/>
      <c r="X268" s="46"/>
    </row>
    <row r="269" spans="2:24" ht="16.8" hidden="1" thickTop="1" thickBot="1" x14ac:dyDescent="0.35">
      <c r="B269" s="5"/>
      <c r="C269" s="139"/>
      <c r="D269" s="137" t="s">
        <v>196</v>
      </c>
      <c r="E269" s="455"/>
      <c r="F269" s="456"/>
      <c r="G269" s="110" t="s">
        <v>1</v>
      </c>
      <c r="H269" s="60"/>
      <c r="I269" s="140"/>
      <c r="J269" s="140"/>
      <c r="K269" s="140"/>
      <c r="L269" s="140"/>
      <c r="M269" s="140"/>
      <c r="N269" s="140"/>
      <c r="O269" s="140"/>
      <c r="P269" s="140"/>
      <c r="Q269" s="140"/>
      <c r="R269" s="140"/>
      <c r="S269" s="140"/>
      <c r="T269" s="56">
        <f t="shared" si="14"/>
        <v>0</v>
      </c>
      <c r="U269" s="46"/>
      <c r="V269" s="95"/>
      <c r="W269" s="46"/>
      <c r="X269" s="46"/>
    </row>
    <row r="270" spans="2:24" ht="16.8" hidden="1" thickTop="1" thickBot="1" x14ac:dyDescent="0.35">
      <c r="B270" s="5"/>
      <c r="C270" s="139"/>
      <c r="D270" s="137" t="s">
        <v>197</v>
      </c>
      <c r="E270" s="455"/>
      <c r="F270" s="456"/>
      <c r="G270" s="110" t="s">
        <v>1</v>
      </c>
      <c r="H270" s="60"/>
      <c r="I270" s="140"/>
      <c r="J270" s="140"/>
      <c r="K270" s="140"/>
      <c r="L270" s="140"/>
      <c r="M270" s="140"/>
      <c r="N270" s="140"/>
      <c r="O270" s="140"/>
      <c r="P270" s="140"/>
      <c r="Q270" s="140"/>
      <c r="R270" s="140"/>
      <c r="S270" s="140"/>
      <c r="T270" s="56">
        <f t="shared" si="14"/>
        <v>0</v>
      </c>
      <c r="U270" s="46"/>
      <c r="V270" s="95"/>
      <c r="W270" s="46"/>
      <c r="X270" s="46"/>
    </row>
    <row r="271" spans="2:24" ht="16.8" hidden="1" thickTop="1" thickBot="1" x14ac:dyDescent="0.35">
      <c r="B271" s="5"/>
      <c r="C271" s="139"/>
      <c r="D271" s="137" t="s">
        <v>198</v>
      </c>
      <c r="E271" s="455"/>
      <c r="F271" s="456"/>
      <c r="G271" s="110" t="s">
        <v>1</v>
      </c>
      <c r="H271" s="60"/>
      <c r="I271" s="140"/>
      <c r="J271" s="140"/>
      <c r="K271" s="140"/>
      <c r="L271" s="140"/>
      <c r="M271" s="140"/>
      <c r="N271" s="140"/>
      <c r="O271" s="140"/>
      <c r="P271" s="140"/>
      <c r="Q271" s="140"/>
      <c r="R271" s="140"/>
      <c r="S271" s="140"/>
      <c r="T271" s="56">
        <f t="shared" si="14"/>
        <v>0</v>
      </c>
      <c r="U271" s="46"/>
      <c r="V271" s="95"/>
      <c r="W271" s="46"/>
      <c r="X271" s="46"/>
    </row>
    <row r="272" spans="2:24" ht="16.8" hidden="1" thickTop="1" thickBot="1" x14ac:dyDescent="0.35">
      <c r="B272" s="5"/>
      <c r="C272" s="139"/>
      <c r="D272" s="137" t="s">
        <v>199</v>
      </c>
      <c r="E272" s="455"/>
      <c r="F272" s="456"/>
      <c r="G272" s="110" t="s">
        <v>1</v>
      </c>
      <c r="H272" s="60"/>
      <c r="I272" s="140"/>
      <c r="J272" s="140"/>
      <c r="K272" s="140"/>
      <c r="L272" s="140"/>
      <c r="M272" s="140"/>
      <c r="N272" s="140"/>
      <c r="O272" s="140"/>
      <c r="P272" s="140"/>
      <c r="Q272" s="140"/>
      <c r="R272" s="140"/>
      <c r="S272" s="140"/>
      <c r="T272" s="56">
        <f t="shared" si="14"/>
        <v>0</v>
      </c>
      <c r="U272" s="46"/>
      <c r="V272" s="95"/>
      <c r="W272" s="46"/>
      <c r="X272" s="46"/>
    </row>
    <row r="273" spans="2:24" ht="16.8" hidden="1" thickTop="1" thickBot="1" x14ac:dyDescent="0.35">
      <c r="B273" s="5"/>
      <c r="C273" s="139"/>
      <c r="D273" s="137" t="s">
        <v>200</v>
      </c>
      <c r="E273" s="455"/>
      <c r="F273" s="456"/>
      <c r="G273" s="110" t="s">
        <v>1</v>
      </c>
      <c r="H273" s="60"/>
      <c r="I273" s="140"/>
      <c r="J273" s="140"/>
      <c r="K273" s="140"/>
      <c r="L273" s="140"/>
      <c r="M273" s="140"/>
      <c r="N273" s="140"/>
      <c r="O273" s="140"/>
      <c r="P273" s="140"/>
      <c r="Q273" s="140"/>
      <c r="R273" s="140"/>
      <c r="S273" s="140"/>
      <c r="T273" s="56">
        <f t="shared" si="14"/>
        <v>0</v>
      </c>
      <c r="U273" s="46"/>
      <c r="V273" s="95"/>
      <c r="W273" s="46"/>
      <c r="X273" s="46"/>
    </row>
    <row r="274" spans="2:24" ht="16.8" hidden="1" thickTop="1" thickBot="1" x14ac:dyDescent="0.35">
      <c r="B274" s="5"/>
      <c r="C274" s="139"/>
      <c r="D274" s="137" t="s">
        <v>160</v>
      </c>
      <c r="E274" s="455"/>
      <c r="F274" s="456"/>
      <c r="G274" s="110" t="s">
        <v>1</v>
      </c>
      <c r="H274" s="60"/>
      <c r="I274" s="140"/>
      <c r="J274" s="140"/>
      <c r="K274" s="140"/>
      <c r="L274" s="140"/>
      <c r="M274" s="140"/>
      <c r="N274" s="140"/>
      <c r="O274" s="140"/>
      <c r="P274" s="140"/>
      <c r="Q274" s="140"/>
      <c r="R274" s="140"/>
      <c r="S274" s="140"/>
      <c r="T274" s="56">
        <f t="shared" si="14"/>
        <v>0</v>
      </c>
      <c r="U274" s="46"/>
      <c r="V274" s="95"/>
      <c r="W274" s="46"/>
      <c r="X274" s="46"/>
    </row>
    <row r="275" spans="2:24" ht="16.8" hidden="1" thickTop="1" thickBot="1" x14ac:dyDescent="0.35">
      <c r="B275" s="5"/>
      <c r="C275" s="139"/>
      <c r="D275" s="137" t="s">
        <v>201</v>
      </c>
      <c r="E275" s="455"/>
      <c r="F275" s="456"/>
      <c r="G275" s="110" t="s">
        <v>1</v>
      </c>
      <c r="H275" s="60"/>
      <c r="I275" s="140"/>
      <c r="J275" s="140"/>
      <c r="K275" s="140"/>
      <c r="L275" s="140"/>
      <c r="M275" s="140"/>
      <c r="N275" s="140"/>
      <c r="O275" s="140"/>
      <c r="P275" s="140"/>
      <c r="Q275" s="140"/>
      <c r="R275" s="140"/>
      <c r="S275" s="140"/>
      <c r="T275" s="56">
        <f t="shared" si="14"/>
        <v>0</v>
      </c>
      <c r="U275" s="46"/>
      <c r="V275" s="95"/>
      <c r="W275" s="46"/>
      <c r="X275" s="46"/>
    </row>
    <row r="276" spans="2:24" ht="16.8" hidden="1" thickTop="1" thickBot="1" x14ac:dyDescent="0.35">
      <c r="B276" s="5"/>
      <c r="C276" s="139"/>
      <c r="D276" s="137" t="s">
        <v>202</v>
      </c>
      <c r="E276" s="455"/>
      <c r="F276" s="456"/>
      <c r="G276" s="110" t="s">
        <v>1</v>
      </c>
      <c r="H276" s="60"/>
      <c r="I276" s="140"/>
      <c r="J276" s="140"/>
      <c r="K276" s="140"/>
      <c r="L276" s="140"/>
      <c r="M276" s="140"/>
      <c r="N276" s="140"/>
      <c r="O276" s="140"/>
      <c r="P276" s="140"/>
      <c r="Q276" s="140"/>
      <c r="R276" s="140"/>
      <c r="S276" s="140"/>
      <c r="T276" s="56">
        <f t="shared" si="14"/>
        <v>0</v>
      </c>
      <c r="U276" s="46"/>
      <c r="V276" s="95"/>
      <c r="W276" s="46"/>
      <c r="X276" s="46"/>
    </row>
    <row r="277" spans="2:24" ht="16.8" hidden="1" thickTop="1" thickBot="1" x14ac:dyDescent="0.35">
      <c r="B277" s="5"/>
      <c r="C277" s="139"/>
      <c r="D277" s="137" t="s">
        <v>203</v>
      </c>
      <c r="E277" s="455"/>
      <c r="F277" s="456"/>
      <c r="G277" s="110" t="s">
        <v>1</v>
      </c>
      <c r="H277" s="60"/>
      <c r="I277" s="140"/>
      <c r="J277" s="140"/>
      <c r="K277" s="140"/>
      <c r="L277" s="140"/>
      <c r="M277" s="140"/>
      <c r="N277" s="140"/>
      <c r="O277" s="140"/>
      <c r="P277" s="140"/>
      <c r="Q277" s="140"/>
      <c r="R277" s="140"/>
      <c r="S277" s="140"/>
      <c r="T277" s="56">
        <f t="shared" si="14"/>
        <v>0</v>
      </c>
      <c r="U277" s="46"/>
      <c r="V277" s="95"/>
      <c r="W277" s="46"/>
      <c r="X277" s="46"/>
    </row>
    <row r="278" spans="2:24" ht="16.8" hidden="1" thickTop="1" thickBot="1" x14ac:dyDescent="0.35">
      <c r="B278" s="5"/>
      <c r="C278" s="139"/>
      <c r="D278" s="137" t="s">
        <v>204</v>
      </c>
      <c r="E278" s="455"/>
      <c r="F278" s="456"/>
      <c r="G278" s="110" t="s">
        <v>1</v>
      </c>
      <c r="H278" s="60"/>
      <c r="I278" s="140"/>
      <c r="J278" s="140"/>
      <c r="K278" s="140"/>
      <c r="L278" s="140"/>
      <c r="M278" s="140"/>
      <c r="N278" s="140"/>
      <c r="O278" s="140"/>
      <c r="P278" s="140"/>
      <c r="Q278" s="140"/>
      <c r="R278" s="140"/>
      <c r="S278" s="140"/>
      <c r="T278" s="56">
        <f t="shared" si="14"/>
        <v>0</v>
      </c>
      <c r="U278" s="46"/>
      <c r="V278" s="95"/>
      <c r="W278" s="46"/>
      <c r="X278" s="46"/>
    </row>
    <row r="279" spans="2:24" ht="16.8" hidden="1" thickTop="1" thickBot="1" x14ac:dyDescent="0.35">
      <c r="B279" s="5"/>
      <c r="C279" s="139"/>
      <c r="D279" s="137" t="s">
        <v>205</v>
      </c>
      <c r="E279" s="455"/>
      <c r="F279" s="456"/>
      <c r="G279" s="110" t="s">
        <v>1</v>
      </c>
      <c r="H279" s="60"/>
      <c r="I279" s="140"/>
      <c r="J279" s="140"/>
      <c r="K279" s="140"/>
      <c r="L279" s="140"/>
      <c r="M279" s="140"/>
      <c r="N279" s="140"/>
      <c r="O279" s="140"/>
      <c r="P279" s="140"/>
      <c r="Q279" s="140"/>
      <c r="R279" s="140"/>
      <c r="S279" s="140"/>
      <c r="T279" s="56">
        <f t="shared" si="14"/>
        <v>0</v>
      </c>
      <c r="U279" s="46"/>
      <c r="V279" s="95"/>
      <c r="W279" s="46"/>
      <c r="X279" s="46"/>
    </row>
    <row r="280" spans="2:24" ht="16.8" hidden="1" thickTop="1" thickBot="1" x14ac:dyDescent="0.35">
      <c r="B280" s="5"/>
      <c r="C280" s="139"/>
      <c r="D280" s="137" t="s">
        <v>206</v>
      </c>
      <c r="E280" s="455"/>
      <c r="F280" s="456"/>
      <c r="G280" s="110" t="s">
        <v>1</v>
      </c>
      <c r="H280" s="60"/>
      <c r="I280" s="140"/>
      <c r="J280" s="140"/>
      <c r="K280" s="140"/>
      <c r="L280" s="140"/>
      <c r="M280" s="140"/>
      <c r="N280" s="140"/>
      <c r="O280" s="140"/>
      <c r="P280" s="140"/>
      <c r="Q280" s="140"/>
      <c r="R280" s="140"/>
      <c r="S280" s="140"/>
      <c r="T280" s="56">
        <f t="shared" si="14"/>
        <v>0</v>
      </c>
      <c r="U280" s="46"/>
      <c r="V280" s="95"/>
      <c r="W280" s="46"/>
      <c r="X280" s="46"/>
    </row>
    <row r="281" spans="2:24" ht="16.8" hidden="1" thickTop="1" thickBot="1" x14ac:dyDescent="0.35">
      <c r="B281" s="5"/>
      <c r="C281" s="139"/>
      <c r="D281" s="137" t="s">
        <v>207</v>
      </c>
      <c r="E281" s="455"/>
      <c r="F281" s="456"/>
      <c r="G281" s="110" t="s">
        <v>1</v>
      </c>
      <c r="H281" s="60"/>
      <c r="I281" s="140"/>
      <c r="J281" s="140"/>
      <c r="K281" s="140"/>
      <c r="L281" s="140"/>
      <c r="M281" s="140"/>
      <c r="N281" s="140"/>
      <c r="O281" s="140"/>
      <c r="P281" s="140"/>
      <c r="Q281" s="140"/>
      <c r="R281" s="140"/>
      <c r="S281" s="140"/>
      <c r="T281" s="56">
        <f t="shared" si="14"/>
        <v>0</v>
      </c>
      <c r="U281" s="46"/>
      <c r="V281" s="95"/>
      <c r="W281" s="46"/>
      <c r="X281" s="46"/>
    </row>
    <row r="282" spans="2:24" ht="16.8" hidden="1" thickTop="1" thickBot="1" x14ac:dyDescent="0.35">
      <c r="B282" s="5"/>
      <c r="C282" s="139"/>
      <c r="D282" s="137" t="s">
        <v>208</v>
      </c>
      <c r="E282" s="455"/>
      <c r="F282" s="456"/>
      <c r="G282" s="110" t="s">
        <v>1</v>
      </c>
      <c r="H282" s="60"/>
      <c r="I282" s="140"/>
      <c r="J282" s="140"/>
      <c r="K282" s="140"/>
      <c r="L282" s="140"/>
      <c r="M282" s="140"/>
      <c r="N282" s="140"/>
      <c r="O282" s="140"/>
      <c r="P282" s="140"/>
      <c r="Q282" s="140"/>
      <c r="R282" s="140"/>
      <c r="S282" s="140"/>
      <c r="T282" s="56">
        <f t="shared" si="14"/>
        <v>0</v>
      </c>
      <c r="U282" s="46"/>
      <c r="V282" s="95"/>
      <c r="W282" s="46"/>
      <c r="X282" s="46"/>
    </row>
    <row r="283" spans="2:24" ht="16.8" hidden="1" thickTop="1" thickBot="1" x14ac:dyDescent="0.35">
      <c r="B283" s="5"/>
      <c r="C283" s="139"/>
      <c r="D283" s="137" t="s">
        <v>209</v>
      </c>
      <c r="E283" s="455"/>
      <c r="F283" s="456"/>
      <c r="G283" s="110" t="s">
        <v>1</v>
      </c>
      <c r="H283" s="60"/>
      <c r="I283" s="140"/>
      <c r="J283" s="140"/>
      <c r="K283" s="140"/>
      <c r="L283" s="140"/>
      <c r="M283" s="140"/>
      <c r="N283" s="140"/>
      <c r="O283" s="140"/>
      <c r="P283" s="140"/>
      <c r="Q283" s="140"/>
      <c r="R283" s="140"/>
      <c r="S283" s="140"/>
      <c r="T283" s="56">
        <f t="shared" si="14"/>
        <v>0</v>
      </c>
      <c r="U283" s="46"/>
      <c r="V283" s="95"/>
      <c r="W283" s="46"/>
      <c r="X283" s="46"/>
    </row>
    <row r="284" spans="2:24" ht="16.8" hidden="1" thickTop="1" thickBot="1" x14ac:dyDescent="0.35">
      <c r="B284" s="5"/>
      <c r="C284" s="139"/>
      <c r="D284" s="137" t="s">
        <v>210</v>
      </c>
      <c r="E284" s="455"/>
      <c r="F284" s="456"/>
      <c r="G284" s="110" t="s">
        <v>1</v>
      </c>
      <c r="H284" s="60"/>
      <c r="I284" s="140"/>
      <c r="J284" s="140"/>
      <c r="K284" s="140"/>
      <c r="L284" s="140"/>
      <c r="M284" s="140"/>
      <c r="N284" s="140"/>
      <c r="O284" s="140"/>
      <c r="P284" s="140"/>
      <c r="Q284" s="140"/>
      <c r="R284" s="140"/>
      <c r="S284" s="140"/>
      <c r="T284" s="56">
        <f t="shared" si="14"/>
        <v>0</v>
      </c>
      <c r="U284" s="46"/>
      <c r="V284" s="95"/>
      <c r="W284" s="46"/>
      <c r="X284" s="46"/>
    </row>
    <row r="285" spans="2:24" ht="16.8" hidden="1" thickTop="1" thickBot="1" x14ac:dyDescent="0.35">
      <c r="B285" s="5"/>
      <c r="C285" s="139"/>
      <c r="D285" s="137" t="s">
        <v>211</v>
      </c>
      <c r="E285" s="455"/>
      <c r="F285" s="456"/>
      <c r="G285" s="110" t="s">
        <v>1</v>
      </c>
      <c r="H285" s="60"/>
      <c r="I285" s="140"/>
      <c r="J285" s="140"/>
      <c r="K285" s="140"/>
      <c r="L285" s="140"/>
      <c r="M285" s="140"/>
      <c r="N285" s="140"/>
      <c r="O285" s="140"/>
      <c r="P285" s="140"/>
      <c r="Q285" s="140"/>
      <c r="R285" s="140"/>
      <c r="S285" s="140"/>
      <c r="T285" s="56">
        <f t="shared" si="14"/>
        <v>0</v>
      </c>
      <c r="U285" s="46"/>
      <c r="V285" s="95"/>
      <c r="W285" s="46"/>
      <c r="X285" s="46"/>
    </row>
    <row r="286" spans="2:24" ht="16.8" hidden="1" thickTop="1" thickBot="1" x14ac:dyDescent="0.35">
      <c r="B286" s="5"/>
      <c r="C286" s="139"/>
      <c r="D286" s="137" t="s">
        <v>212</v>
      </c>
      <c r="E286" s="455"/>
      <c r="F286" s="456"/>
      <c r="G286" s="110" t="s">
        <v>1</v>
      </c>
      <c r="H286" s="60"/>
      <c r="I286" s="140"/>
      <c r="J286" s="140"/>
      <c r="K286" s="140"/>
      <c r="L286" s="140"/>
      <c r="M286" s="140"/>
      <c r="N286" s="140"/>
      <c r="O286" s="140"/>
      <c r="P286" s="140"/>
      <c r="Q286" s="140"/>
      <c r="R286" s="140"/>
      <c r="S286" s="140"/>
      <c r="T286" s="56">
        <f t="shared" si="14"/>
        <v>0</v>
      </c>
      <c r="U286" s="46"/>
      <c r="V286" s="95"/>
      <c r="W286" s="46"/>
      <c r="X286" s="46"/>
    </row>
    <row r="287" spans="2:24" ht="16.8" hidden="1" thickTop="1" thickBot="1" x14ac:dyDescent="0.35">
      <c r="B287" s="5"/>
      <c r="C287" s="139"/>
      <c r="D287" s="137" t="s">
        <v>213</v>
      </c>
      <c r="E287" s="455"/>
      <c r="F287" s="456"/>
      <c r="G287" s="110" t="s">
        <v>1</v>
      </c>
      <c r="H287" s="60"/>
      <c r="I287" s="140"/>
      <c r="J287" s="140"/>
      <c r="K287" s="140"/>
      <c r="L287" s="140"/>
      <c r="M287" s="140"/>
      <c r="N287" s="140"/>
      <c r="O287" s="140"/>
      <c r="P287" s="140"/>
      <c r="Q287" s="140"/>
      <c r="R287" s="140"/>
      <c r="S287" s="140"/>
      <c r="T287" s="56">
        <f t="shared" si="14"/>
        <v>0</v>
      </c>
      <c r="U287" s="46"/>
      <c r="V287" s="95"/>
      <c r="W287" s="46"/>
      <c r="X287" s="46"/>
    </row>
    <row r="288" spans="2:24" ht="16.8" hidden="1" thickTop="1" thickBot="1" x14ac:dyDescent="0.35">
      <c r="B288" s="5"/>
      <c r="C288" s="139"/>
      <c r="D288" s="137" t="s">
        <v>214</v>
      </c>
      <c r="E288" s="455"/>
      <c r="F288" s="456"/>
      <c r="G288" s="110" t="s">
        <v>1</v>
      </c>
      <c r="H288" s="60"/>
      <c r="I288" s="140"/>
      <c r="J288" s="140"/>
      <c r="K288" s="140"/>
      <c r="L288" s="140"/>
      <c r="M288" s="140"/>
      <c r="N288" s="140"/>
      <c r="O288" s="140"/>
      <c r="P288" s="140"/>
      <c r="Q288" s="140"/>
      <c r="R288" s="140"/>
      <c r="S288" s="140"/>
      <c r="T288" s="56">
        <f t="shared" si="14"/>
        <v>0</v>
      </c>
      <c r="U288" s="46"/>
      <c r="V288" s="95"/>
      <c r="W288" s="46"/>
      <c r="X288" s="46"/>
    </row>
    <row r="289" spans="2:24" ht="16.8" hidden="1" thickTop="1" thickBot="1" x14ac:dyDescent="0.35">
      <c r="B289" s="5"/>
      <c r="C289" s="139"/>
      <c r="D289" s="137" t="s">
        <v>215</v>
      </c>
      <c r="E289" s="455"/>
      <c r="F289" s="456"/>
      <c r="G289" s="110" t="s">
        <v>1</v>
      </c>
      <c r="H289" s="60"/>
      <c r="I289" s="140"/>
      <c r="J289" s="140"/>
      <c r="K289" s="140"/>
      <c r="L289" s="140"/>
      <c r="M289" s="140"/>
      <c r="N289" s="140"/>
      <c r="O289" s="140"/>
      <c r="P289" s="140"/>
      <c r="Q289" s="140"/>
      <c r="R289" s="140"/>
      <c r="S289" s="140"/>
      <c r="T289" s="56">
        <f t="shared" si="14"/>
        <v>0</v>
      </c>
      <c r="U289" s="46"/>
      <c r="V289" s="95"/>
      <c r="W289" s="46"/>
      <c r="X289" s="46"/>
    </row>
    <row r="290" spans="2:24" ht="16.8" hidden="1" thickTop="1" thickBot="1" x14ac:dyDescent="0.35">
      <c r="B290" s="5"/>
      <c r="C290" s="139"/>
      <c r="D290" s="137" t="s">
        <v>216</v>
      </c>
      <c r="E290" s="455"/>
      <c r="F290" s="456"/>
      <c r="G290" s="110" t="s">
        <v>1</v>
      </c>
      <c r="H290" s="60"/>
      <c r="I290" s="140"/>
      <c r="J290" s="140"/>
      <c r="K290" s="140"/>
      <c r="L290" s="140"/>
      <c r="M290" s="140"/>
      <c r="N290" s="140"/>
      <c r="O290" s="140"/>
      <c r="P290" s="140"/>
      <c r="Q290" s="140"/>
      <c r="R290" s="140"/>
      <c r="S290" s="140"/>
      <c r="T290" s="56">
        <f t="shared" si="14"/>
        <v>0</v>
      </c>
      <c r="U290" s="46"/>
      <c r="V290" s="95"/>
      <c r="W290" s="46"/>
      <c r="X290" s="46"/>
    </row>
    <row r="291" spans="2:24" ht="16.8" hidden="1" thickTop="1" thickBot="1" x14ac:dyDescent="0.35">
      <c r="B291" s="5"/>
      <c r="C291" s="139"/>
      <c r="D291" s="137" t="s">
        <v>217</v>
      </c>
      <c r="E291" s="455"/>
      <c r="F291" s="456"/>
      <c r="G291" s="110" t="s">
        <v>1</v>
      </c>
      <c r="H291" s="60"/>
      <c r="I291" s="140"/>
      <c r="J291" s="140"/>
      <c r="K291" s="140"/>
      <c r="L291" s="140"/>
      <c r="M291" s="140"/>
      <c r="N291" s="140"/>
      <c r="O291" s="140"/>
      <c r="P291" s="140"/>
      <c r="Q291" s="140"/>
      <c r="R291" s="140"/>
      <c r="S291" s="140"/>
      <c r="T291" s="56">
        <f t="shared" si="14"/>
        <v>0</v>
      </c>
      <c r="U291" s="46"/>
      <c r="V291" s="95"/>
      <c r="W291" s="46"/>
      <c r="X291" s="46"/>
    </row>
    <row r="292" spans="2:24" ht="16.8" hidden="1" thickTop="1" thickBot="1" x14ac:dyDescent="0.35">
      <c r="B292" s="5"/>
      <c r="C292" s="139"/>
      <c r="D292" s="137" t="s">
        <v>218</v>
      </c>
      <c r="E292" s="455"/>
      <c r="F292" s="456"/>
      <c r="G292" s="110" t="s">
        <v>1</v>
      </c>
      <c r="H292" s="60"/>
      <c r="I292" s="140"/>
      <c r="J292" s="140"/>
      <c r="K292" s="140"/>
      <c r="L292" s="140"/>
      <c r="M292" s="140"/>
      <c r="N292" s="140"/>
      <c r="O292" s="140"/>
      <c r="P292" s="140"/>
      <c r="Q292" s="140"/>
      <c r="R292" s="140"/>
      <c r="S292" s="140"/>
      <c r="T292" s="56">
        <f t="shared" si="14"/>
        <v>0</v>
      </c>
      <c r="U292" s="46"/>
      <c r="V292" s="95"/>
      <c r="W292" s="46"/>
      <c r="X292" s="46"/>
    </row>
    <row r="293" spans="2:24" ht="16.8" hidden="1" thickTop="1" thickBot="1" x14ac:dyDescent="0.35">
      <c r="B293" s="5"/>
      <c r="C293" s="139"/>
      <c r="D293" s="137" t="s">
        <v>219</v>
      </c>
      <c r="E293" s="455"/>
      <c r="F293" s="456"/>
      <c r="G293" s="110" t="s">
        <v>1</v>
      </c>
      <c r="H293" s="60"/>
      <c r="I293" s="140"/>
      <c r="J293" s="140"/>
      <c r="K293" s="140"/>
      <c r="L293" s="140"/>
      <c r="M293" s="140"/>
      <c r="N293" s="140"/>
      <c r="O293" s="140"/>
      <c r="P293" s="140"/>
      <c r="Q293" s="140"/>
      <c r="R293" s="140"/>
      <c r="S293" s="140"/>
      <c r="T293" s="56">
        <f t="shared" si="14"/>
        <v>0</v>
      </c>
      <c r="U293" s="46"/>
      <c r="V293" s="95"/>
      <c r="W293" s="46"/>
      <c r="X293" s="46"/>
    </row>
    <row r="294" spans="2:24" ht="16.8" hidden="1" thickTop="1" thickBot="1" x14ac:dyDescent="0.35">
      <c r="B294" s="5"/>
      <c r="C294" s="139"/>
      <c r="D294" s="137" t="s">
        <v>220</v>
      </c>
      <c r="E294" s="455"/>
      <c r="F294" s="456"/>
      <c r="G294" s="110" t="s">
        <v>1</v>
      </c>
      <c r="H294" s="60"/>
      <c r="I294" s="140"/>
      <c r="J294" s="140"/>
      <c r="K294" s="140"/>
      <c r="L294" s="140"/>
      <c r="M294" s="140"/>
      <c r="N294" s="140"/>
      <c r="O294" s="140"/>
      <c r="P294" s="140"/>
      <c r="Q294" s="140"/>
      <c r="R294" s="140"/>
      <c r="S294" s="140"/>
      <c r="T294" s="56">
        <f t="shared" si="14"/>
        <v>0</v>
      </c>
      <c r="U294" s="46"/>
      <c r="V294" s="95"/>
      <c r="W294" s="46"/>
      <c r="X294" s="46"/>
    </row>
    <row r="295" spans="2:24" ht="16.8" hidden="1" thickTop="1" thickBot="1" x14ac:dyDescent="0.35">
      <c r="B295" s="5"/>
      <c r="C295" s="139"/>
      <c r="D295" s="137" t="s">
        <v>221</v>
      </c>
      <c r="E295" s="455"/>
      <c r="F295" s="456"/>
      <c r="G295" s="110" t="s">
        <v>1</v>
      </c>
      <c r="H295" s="60"/>
      <c r="I295" s="140"/>
      <c r="J295" s="140"/>
      <c r="K295" s="140"/>
      <c r="L295" s="140"/>
      <c r="M295" s="140"/>
      <c r="N295" s="140"/>
      <c r="O295" s="140"/>
      <c r="P295" s="140"/>
      <c r="Q295" s="140"/>
      <c r="R295" s="140"/>
      <c r="S295" s="140"/>
      <c r="T295" s="56">
        <f t="shared" si="14"/>
        <v>0</v>
      </c>
      <c r="U295" s="46"/>
      <c r="V295" s="95"/>
      <c r="W295" s="46"/>
      <c r="X295" s="46"/>
    </row>
    <row r="296" spans="2:24" ht="16.8" hidden="1" thickTop="1" thickBot="1" x14ac:dyDescent="0.35">
      <c r="B296" s="5"/>
      <c r="C296" s="139"/>
      <c r="D296" s="137" t="s">
        <v>222</v>
      </c>
      <c r="E296" s="455"/>
      <c r="F296" s="456"/>
      <c r="G296" s="110" t="s">
        <v>1</v>
      </c>
      <c r="H296" s="60"/>
      <c r="I296" s="140"/>
      <c r="J296" s="140"/>
      <c r="K296" s="140"/>
      <c r="L296" s="140"/>
      <c r="M296" s="140"/>
      <c r="N296" s="140"/>
      <c r="O296" s="140"/>
      <c r="P296" s="140"/>
      <c r="Q296" s="140"/>
      <c r="R296" s="140"/>
      <c r="S296" s="140"/>
      <c r="T296" s="56">
        <f t="shared" si="14"/>
        <v>0</v>
      </c>
      <c r="U296" s="46"/>
      <c r="V296" s="95"/>
      <c r="W296" s="46"/>
      <c r="X296" s="46"/>
    </row>
    <row r="297" spans="2:24" ht="16.8" hidden="1" thickTop="1" thickBot="1" x14ac:dyDescent="0.35">
      <c r="B297" s="5"/>
      <c r="C297" s="139"/>
      <c r="D297" s="137" t="s">
        <v>223</v>
      </c>
      <c r="E297" s="455"/>
      <c r="F297" s="456"/>
      <c r="G297" s="110" t="s">
        <v>1</v>
      </c>
      <c r="H297" s="60"/>
      <c r="I297" s="140"/>
      <c r="J297" s="140"/>
      <c r="K297" s="140"/>
      <c r="L297" s="140"/>
      <c r="M297" s="140"/>
      <c r="N297" s="140"/>
      <c r="O297" s="140"/>
      <c r="P297" s="140"/>
      <c r="Q297" s="140"/>
      <c r="R297" s="140"/>
      <c r="S297" s="140"/>
      <c r="T297" s="56">
        <f t="shared" si="14"/>
        <v>0</v>
      </c>
      <c r="U297" s="46"/>
      <c r="V297" s="95"/>
      <c r="W297" s="46"/>
      <c r="X297" s="46"/>
    </row>
    <row r="298" spans="2:24" ht="16.8" hidden="1" thickTop="1" thickBot="1" x14ac:dyDescent="0.35">
      <c r="B298" s="5"/>
      <c r="C298" s="139"/>
      <c r="D298" s="137" t="s">
        <v>224</v>
      </c>
      <c r="E298" s="455"/>
      <c r="F298" s="456"/>
      <c r="G298" s="110" t="s">
        <v>1</v>
      </c>
      <c r="H298" s="60"/>
      <c r="I298" s="140"/>
      <c r="J298" s="140"/>
      <c r="K298" s="140"/>
      <c r="L298" s="140"/>
      <c r="M298" s="140"/>
      <c r="N298" s="140"/>
      <c r="O298" s="140"/>
      <c r="P298" s="140"/>
      <c r="Q298" s="140"/>
      <c r="R298" s="140"/>
      <c r="S298" s="140"/>
      <c r="T298" s="56">
        <f t="shared" si="14"/>
        <v>0</v>
      </c>
      <c r="U298" s="46"/>
      <c r="V298" s="95"/>
      <c r="W298" s="46"/>
      <c r="X298" s="46"/>
    </row>
    <row r="299" spans="2:24" ht="16.8" hidden="1" thickTop="1" thickBot="1" x14ac:dyDescent="0.35">
      <c r="B299" s="5"/>
      <c r="C299" s="139"/>
      <c r="D299" s="137" t="s">
        <v>161</v>
      </c>
      <c r="E299" s="455"/>
      <c r="F299" s="456"/>
      <c r="G299" s="110" t="s">
        <v>1</v>
      </c>
      <c r="H299" s="60"/>
      <c r="I299" s="140"/>
      <c r="J299" s="140"/>
      <c r="K299" s="140"/>
      <c r="L299" s="140"/>
      <c r="M299" s="140"/>
      <c r="N299" s="140"/>
      <c r="O299" s="140"/>
      <c r="P299" s="140"/>
      <c r="Q299" s="140"/>
      <c r="R299" s="140"/>
      <c r="S299" s="140"/>
      <c r="T299" s="56">
        <f t="shared" si="14"/>
        <v>0</v>
      </c>
      <c r="U299" s="46"/>
      <c r="V299" s="95"/>
      <c r="W299" s="46"/>
      <c r="X299" s="46"/>
    </row>
    <row r="300" spans="2:24" ht="16.8" hidden="1" thickTop="1" thickBot="1" x14ac:dyDescent="0.35">
      <c r="B300" s="5"/>
      <c r="C300" s="139"/>
      <c r="D300" s="137" t="s">
        <v>225</v>
      </c>
      <c r="E300" s="455"/>
      <c r="F300" s="456"/>
      <c r="G300" s="110" t="s">
        <v>1</v>
      </c>
      <c r="H300" s="60"/>
      <c r="I300" s="140"/>
      <c r="J300" s="140"/>
      <c r="K300" s="140"/>
      <c r="L300" s="140"/>
      <c r="M300" s="140"/>
      <c r="N300" s="140"/>
      <c r="O300" s="140"/>
      <c r="P300" s="140"/>
      <c r="Q300" s="140"/>
      <c r="R300" s="140"/>
      <c r="S300" s="140"/>
      <c r="T300" s="56">
        <f t="shared" si="14"/>
        <v>0</v>
      </c>
      <c r="U300" s="46"/>
      <c r="V300" s="95"/>
      <c r="W300" s="46"/>
      <c r="X300" s="46"/>
    </row>
    <row r="301" spans="2:24" ht="16.8" hidden="1" thickTop="1" thickBot="1" x14ac:dyDescent="0.35">
      <c r="B301" s="5"/>
      <c r="C301" s="139"/>
      <c r="D301" s="137" t="s">
        <v>226</v>
      </c>
      <c r="E301" s="455"/>
      <c r="F301" s="456"/>
      <c r="G301" s="110" t="s">
        <v>1</v>
      </c>
      <c r="H301" s="60"/>
      <c r="I301" s="140"/>
      <c r="J301" s="140"/>
      <c r="K301" s="140"/>
      <c r="L301" s="140"/>
      <c r="M301" s="140"/>
      <c r="N301" s="140"/>
      <c r="O301" s="140"/>
      <c r="P301" s="140"/>
      <c r="Q301" s="140"/>
      <c r="R301" s="140"/>
      <c r="S301" s="140"/>
      <c r="T301" s="56">
        <f t="shared" si="14"/>
        <v>0</v>
      </c>
      <c r="U301" s="46"/>
      <c r="V301" s="95"/>
      <c r="W301" s="46"/>
      <c r="X301" s="46"/>
    </row>
    <row r="302" spans="2:24" ht="16.8" hidden="1" thickTop="1" thickBot="1" x14ac:dyDescent="0.35">
      <c r="B302" s="5"/>
      <c r="C302" s="139"/>
      <c r="D302" s="137" t="s">
        <v>227</v>
      </c>
      <c r="E302" s="455"/>
      <c r="F302" s="456"/>
      <c r="G302" s="110" t="s">
        <v>1</v>
      </c>
      <c r="H302" s="60"/>
      <c r="I302" s="140"/>
      <c r="J302" s="140"/>
      <c r="K302" s="140"/>
      <c r="L302" s="140"/>
      <c r="M302" s="140"/>
      <c r="N302" s="140"/>
      <c r="O302" s="140"/>
      <c r="P302" s="140"/>
      <c r="Q302" s="140"/>
      <c r="R302" s="140"/>
      <c r="S302" s="140"/>
      <c r="T302" s="56">
        <f t="shared" si="14"/>
        <v>0</v>
      </c>
      <c r="U302" s="46"/>
      <c r="V302" s="95"/>
      <c r="W302" s="46"/>
      <c r="X302" s="46"/>
    </row>
    <row r="303" spans="2:24" ht="16.8" hidden="1" thickTop="1" thickBot="1" x14ac:dyDescent="0.35">
      <c r="B303" s="5"/>
      <c r="C303" s="139"/>
      <c r="D303" s="137" t="s">
        <v>228</v>
      </c>
      <c r="E303" s="455"/>
      <c r="F303" s="456"/>
      <c r="G303" s="110" t="s">
        <v>1</v>
      </c>
      <c r="H303" s="60"/>
      <c r="I303" s="140"/>
      <c r="J303" s="140"/>
      <c r="K303" s="140"/>
      <c r="L303" s="140"/>
      <c r="M303" s="140"/>
      <c r="N303" s="140"/>
      <c r="O303" s="140"/>
      <c r="P303" s="140"/>
      <c r="Q303" s="140"/>
      <c r="R303" s="140"/>
      <c r="S303" s="140"/>
      <c r="T303" s="56">
        <f t="shared" si="14"/>
        <v>0</v>
      </c>
      <c r="U303" s="46"/>
      <c r="V303" s="95"/>
      <c r="W303" s="46"/>
      <c r="X303" s="46"/>
    </row>
    <row r="304" spans="2:24" ht="16.8" hidden="1" thickTop="1" thickBot="1" x14ac:dyDescent="0.35">
      <c r="B304" s="5"/>
      <c r="C304" s="139"/>
      <c r="D304" s="137" t="s">
        <v>229</v>
      </c>
      <c r="E304" s="455"/>
      <c r="F304" s="456"/>
      <c r="G304" s="110" t="s">
        <v>1</v>
      </c>
      <c r="H304" s="60"/>
      <c r="I304" s="140"/>
      <c r="J304" s="140"/>
      <c r="K304" s="140"/>
      <c r="L304" s="140"/>
      <c r="M304" s="140"/>
      <c r="N304" s="140"/>
      <c r="O304" s="140"/>
      <c r="P304" s="140"/>
      <c r="Q304" s="140"/>
      <c r="R304" s="140"/>
      <c r="S304" s="140"/>
      <c r="T304" s="56">
        <f t="shared" si="14"/>
        <v>0</v>
      </c>
      <c r="U304" s="46"/>
      <c r="V304" s="95"/>
      <c r="W304" s="46"/>
      <c r="X304" s="46"/>
    </row>
    <row r="305" spans="2:24" ht="16.8" hidden="1" thickTop="1" thickBot="1" x14ac:dyDescent="0.35">
      <c r="B305" s="5"/>
      <c r="C305" s="139"/>
      <c r="D305" s="137" t="s">
        <v>230</v>
      </c>
      <c r="E305" s="455"/>
      <c r="F305" s="456"/>
      <c r="G305" s="110" t="s">
        <v>1</v>
      </c>
      <c r="H305" s="60"/>
      <c r="I305" s="140"/>
      <c r="J305" s="140"/>
      <c r="K305" s="140"/>
      <c r="L305" s="140"/>
      <c r="M305" s="140"/>
      <c r="N305" s="140"/>
      <c r="O305" s="140"/>
      <c r="P305" s="140"/>
      <c r="Q305" s="140"/>
      <c r="R305" s="140"/>
      <c r="S305" s="140"/>
      <c r="T305" s="56">
        <f t="shared" si="14"/>
        <v>0</v>
      </c>
      <c r="U305" s="46"/>
      <c r="V305" s="95"/>
      <c r="W305" s="46"/>
      <c r="X305" s="46"/>
    </row>
    <row r="306" spans="2:24" ht="16.8" hidden="1" thickTop="1" thickBot="1" x14ac:dyDescent="0.35">
      <c r="B306" s="5"/>
      <c r="C306" s="139"/>
      <c r="D306" s="137" t="s">
        <v>231</v>
      </c>
      <c r="E306" s="455"/>
      <c r="F306" s="456"/>
      <c r="G306" s="110" t="s">
        <v>1</v>
      </c>
      <c r="H306" s="60"/>
      <c r="I306" s="140"/>
      <c r="J306" s="140"/>
      <c r="K306" s="140"/>
      <c r="L306" s="140"/>
      <c r="M306" s="140"/>
      <c r="N306" s="140"/>
      <c r="O306" s="140"/>
      <c r="P306" s="140"/>
      <c r="Q306" s="140"/>
      <c r="R306" s="140"/>
      <c r="S306" s="140"/>
      <c r="T306" s="56">
        <f t="shared" si="14"/>
        <v>0</v>
      </c>
      <c r="U306" s="46"/>
      <c r="V306" s="95"/>
      <c r="W306" s="46"/>
      <c r="X306" s="46"/>
    </row>
    <row r="307" spans="2:24" ht="16.8" hidden="1" thickTop="1" thickBot="1" x14ac:dyDescent="0.35">
      <c r="B307" s="5"/>
      <c r="C307" s="139"/>
      <c r="D307" s="137" t="s">
        <v>232</v>
      </c>
      <c r="E307" s="455"/>
      <c r="F307" s="456"/>
      <c r="G307" s="110" t="s">
        <v>1</v>
      </c>
      <c r="H307" s="60"/>
      <c r="I307" s="140"/>
      <c r="J307" s="140"/>
      <c r="K307" s="140"/>
      <c r="L307" s="140"/>
      <c r="M307" s="140"/>
      <c r="N307" s="140"/>
      <c r="O307" s="140"/>
      <c r="P307" s="140"/>
      <c r="Q307" s="140"/>
      <c r="R307" s="140"/>
      <c r="S307" s="140"/>
      <c r="T307" s="56">
        <f t="shared" si="14"/>
        <v>0</v>
      </c>
      <c r="U307" s="46"/>
      <c r="V307" s="95"/>
      <c r="W307" s="46"/>
      <c r="X307" s="46"/>
    </row>
    <row r="308" spans="2:24" ht="16.8" hidden="1" thickTop="1" thickBot="1" x14ac:dyDescent="0.35">
      <c r="B308" s="5"/>
      <c r="C308" s="139"/>
      <c r="D308" s="137" t="s">
        <v>233</v>
      </c>
      <c r="E308" s="455"/>
      <c r="F308" s="456"/>
      <c r="G308" s="110" t="s">
        <v>1</v>
      </c>
      <c r="H308" s="60"/>
      <c r="I308" s="140"/>
      <c r="J308" s="140"/>
      <c r="K308" s="140"/>
      <c r="L308" s="140"/>
      <c r="M308" s="140"/>
      <c r="N308" s="140"/>
      <c r="O308" s="140"/>
      <c r="P308" s="140"/>
      <c r="Q308" s="140"/>
      <c r="R308" s="140"/>
      <c r="S308" s="140"/>
      <c r="T308" s="56">
        <f t="shared" si="14"/>
        <v>0</v>
      </c>
      <c r="U308" s="46"/>
      <c r="V308" s="95"/>
      <c r="W308" s="46"/>
      <c r="X308" s="46"/>
    </row>
    <row r="309" spans="2:24" ht="16.8" hidden="1" thickTop="1" thickBot="1" x14ac:dyDescent="0.35">
      <c r="B309" s="5"/>
      <c r="C309" s="139"/>
      <c r="D309" s="137" t="s">
        <v>234</v>
      </c>
      <c r="E309" s="455"/>
      <c r="F309" s="456"/>
      <c r="G309" s="110" t="s">
        <v>1</v>
      </c>
      <c r="H309" s="60"/>
      <c r="I309" s="140"/>
      <c r="J309" s="140"/>
      <c r="K309" s="140"/>
      <c r="L309" s="140"/>
      <c r="M309" s="140"/>
      <c r="N309" s="140"/>
      <c r="O309" s="140"/>
      <c r="P309" s="140"/>
      <c r="Q309" s="140"/>
      <c r="R309" s="140"/>
      <c r="S309" s="140"/>
      <c r="T309" s="56">
        <f t="shared" si="14"/>
        <v>0</v>
      </c>
      <c r="U309" s="46"/>
      <c r="V309" s="95"/>
      <c r="W309" s="46"/>
      <c r="X309" s="46"/>
    </row>
    <row r="310" spans="2:24" ht="16.8" hidden="1" thickTop="1" thickBot="1" x14ac:dyDescent="0.35">
      <c r="B310" s="5"/>
      <c r="C310" s="139"/>
      <c r="D310" s="137" t="s">
        <v>235</v>
      </c>
      <c r="E310" s="455"/>
      <c r="F310" s="456"/>
      <c r="G310" s="110" t="s">
        <v>1</v>
      </c>
      <c r="H310" s="60"/>
      <c r="I310" s="140"/>
      <c r="J310" s="140"/>
      <c r="K310" s="140"/>
      <c r="L310" s="140"/>
      <c r="M310" s="140"/>
      <c r="N310" s="140"/>
      <c r="O310" s="140"/>
      <c r="P310" s="140"/>
      <c r="Q310" s="140"/>
      <c r="R310" s="140"/>
      <c r="S310" s="140"/>
      <c r="T310" s="56">
        <f t="shared" si="14"/>
        <v>0</v>
      </c>
      <c r="U310" s="46"/>
      <c r="V310" s="95"/>
      <c r="W310" s="46"/>
      <c r="X310" s="46"/>
    </row>
    <row r="311" spans="2:24" ht="16.8" hidden="1" thickTop="1" thickBot="1" x14ac:dyDescent="0.35">
      <c r="B311" s="5"/>
      <c r="C311" s="139"/>
      <c r="D311" s="137" t="s">
        <v>236</v>
      </c>
      <c r="E311" s="455"/>
      <c r="F311" s="456"/>
      <c r="G311" s="110" t="s">
        <v>1</v>
      </c>
      <c r="H311" s="60"/>
      <c r="I311" s="140"/>
      <c r="J311" s="140"/>
      <c r="K311" s="140"/>
      <c r="L311" s="140"/>
      <c r="M311" s="140"/>
      <c r="N311" s="140"/>
      <c r="O311" s="140"/>
      <c r="P311" s="140"/>
      <c r="Q311" s="140"/>
      <c r="R311" s="140"/>
      <c r="S311" s="140"/>
      <c r="T311" s="56">
        <f t="shared" si="14"/>
        <v>0</v>
      </c>
      <c r="U311" s="46"/>
      <c r="V311" s="95"/>
      <c r="W311" s="46"/>
      <c r="X311" s="46"/>
    </row>
    <row r="312" spans="2:24" ht="16.8" hidden="1" thickTop="1" thickBot="1" x14ac:dyDescent="0.35">
      <c r="B312" s="5"/>
      <c r="C312" s="139"/>
      <c r="D312" s="137" t="s">
        <v>237</v>
      </c>
      <c r="E312" s="455"/>
      <c r="F312" s="456"/>
      <c r="G312" s="110" t="s">
        <v>1</v>
      </c>
      <c r="H312" s="60"/>
      <c r="I312" s="140"/>
      <c r="J312" s="140"/>
      <c r="K312" s="140"/>
      <c r="L312" s="140"/>
      <c r="M312" s="140"/>
      <c r="N312" s="140"/>
      <c r="O312" s="140"/>
      <c r="P312" s="140"/>
      <c r="Q312" s="140"/>
      <c r="R312" s="140"/>
      <c r="S312" s="140"/>
      <c r="T312" s="56">
        <f t="shared" si="14"/>
        <v>0</v>
      </c>
      <c r="U312" s="46"/>
      <c r="V312" s="95"/>
      <c r="W312" s="46"/>
      <c r="X312" s="46"/>
    </row>
    <row r="313" spans="2:24" ht="16.8" hidden="1" thickTop="1" thickBot="1" x14ac:dyDescent="0.35">
      <c r="B313" s="5"/>
      <c r="C313" s="139"/>
      <c r="D313" s="137" t="s">
        <v>238</v>
      </c>
      <c r="E313" s="455"/>
      <c r="F313" s="456"/>
      <c r="G313" s="110" t="s">
        <v>1</v>
      </c>
      <c r="H313" s="60"/>
      <c r="I313" s="140"/>
      <c r="J313" s="140"/>
      <c r="K313" s="140"/>
      <c r="L313" s="140"/>
      <c r="M313" s="140"/>
      <c r="N313" s="140"/>
      <c r="O313" s="140"/>
      <c r="P313" s="140"/>
      <c r="Q313" s="140"/>
      <c r="R313" s="140"/>
      <c r="S313" s="140"/>
      <c r="T313" s="56">
        <f t="shared" si="14"/>
        <v>0</v>
      </c>
      <c r="U313" s="46"/>
      <c r="V313" s="95"/>
      <c r="W313" s="46"/>
      <c r="X313" s="46"/>
    </row>
    <row r="314" spans="2:24" ht="16.8" hidden="1" thickTop="1" thickBot="1" x14ac:dyDescent="0.35">
      <c r="B314" s="5"/>
      <c r="C314" s="139"/>
      <c r="D314" s="137" t="s">
        <v>239</v>
      </c>
      <c r="E314" s="455"/>
      <c r="F314" s="456"/>
      <c r="G314" s="110" t="s">
        <v>1</v>
      </c>
      <c r="H314" s="60"/>
      <c r="I314" s="140"/>
      <c r="J314" s="140"/>
      <c r="K314" s="140"/>
      <c r="L314" s="140"/>
      <c r="M314" s="140"/>
      <c r="N314" s="140"/>
      <c r="O314" s="140"/>
      <c r="P314" s="140"/>
      <c r="Q314" s="140"/>
      <c r="R314" s="140"/>
      <c r="S314" s="140"/>
      <c r="T314" s="56">
        <f t="shared" ref="T314:T377" si="15">SUM($H314:$S314)</f>
        <v>0</v>
      </c>
      <c r="U314" s="46"/>
      <c r="V314" s="95"/>
      <c r="W314" s="46"/>
      <c r="X314" s="46"/>
    </row>
    <row r="315" spans="2:24" ht="16.8" hidden="1" thickTop="1" thickBot="1" x14ac:dyDescent="0.35">
      <c r="B315" s="5"/>
      <c r="C315" s="139"/>
      <c r="D315" s="137" t="s">
        <v>240</v>
      </c>
      <c r="E315" s="455"/>
      <c r="F315" s="456"/>
      <c r="G315" s="110" t="s">
        <v>1</v>
      </c>
      <c r="H315" s="60"/>
      <c r="I315" s="140"/>
      <c r="J315" s="140"/>
      <c r="K315" s="140"/>
      <c r="L315" s="140"/>
      <c r="M315" s="140"/>
      <c r="N315" s="140"/>
      <c r="O315" s="140"/>
      <c r="P315" s="140"/>
      <c r="Q315" s="140"/>
      <c r="R315" s="140"/>
      <c r="S315" s="140"/>
      <c r="T315" s="56">
        <f t="shared" si="15"/>
        <v>0</v>
      </c>
      <c r="U315" s="46"/>
      <c r="V315" s="95"/>
      <c r="W315" s="46"/>
      <c r="X315" s="46"/>
    </row>
    <row r="316" spans="2:24" ht="16.8" hidden="1" thickTop="1" thickBot="1" x14ac:dyDescent="0.35">
      <c r="B316" s="5"/>
      <c r="C316" s="139"/>
      <c r="D316" s="137" t="s">
        <v>241</v>
      </c>
      <c r="E316" s="455"/>
      <c r="F316" s="456"/>
      <c r="G316" s="110" t="s">
        <v>1</v>
      </c>
      <c r="H316" s="60"/>
      <c r="I316" s="140"/>
      <c r="J316" s="140"/>
      <c r="K316" s="140"/>
      <c r="L316" s="140"/>
      <c r="M316" s="140"/>
      <c r="N316" s="140"/>
      <c r="O316" s="140"/>
      <c r="P316" s="140"/>
      <c r="Q316" s="140"/>
      <c r="R316" s="140"/>
      <c r="S316" s="140"/>
      <c r="T316" s="56">
        <f t="shared" si="15"/>
        <v>0</v>
      </c>
      <c r="U316" s="46"/>
      <c r="V316" s="95"/>
      <c r="W316" s="46"/>
      <c r="X316" s="46"/>
    </row>
    <row r="317" spans="2:24" ht="16.8" hidden="1" thickTop="1" thickBot="1" x14ac:dyDescent="0.35">
      <c r="B317" s="5"/>
      <c r="C317" s="139"/>
      <c r="D317" s="137" t="s">
        <v>242</v>
      </c>
      <c r="E317" s="455"/>
      <c r="F317" s="456"/>
      <c r="G317" s="110" t="s">
        <v>1</v>
      </c>
      <c r="H317" s="60"/>
      <c r="I317" s="140"/>
      <c r="J317" s="140"/>
      <c r="K317" s="140"/>
      <c r="L317" s="140"/>
      <c r="M317" s="140"/>
      <c r="N317" s="140"/>
      <c r="O317" s="140"/>
      <c r="P317" s="140"/>
      <c r="Q317" s="140"/>
      <c r="R317" s="140"/>
      <c r="S317" s="140"/>
      <c r="T317" s="56">
        <f t="shared" si="15"/>
        <v>0</v>
      </c>
      <c r="U317" s="46"/>
      <c r="V317" s="95"/>
      <c r="W317" s="46"/>
      <c r="X317" s="46"/>
    </row>
    <row r="318" spans="2:24" ht="16.8" hidden="1" thickTop="1" thickBot="1" x14ac:dyDescent="0.35">
      <c r="B318" s="5"/>
      <c r="C318" s="139"/>
      <c r="D318" s="137" t="s">
        <v>243</v>
      </c>
      <c r="E318" s="455"/>
      <c r="F318" s="456"/>
      <c r="G318" s="110" t="s">
        <v>1</v>
      </c>
      <c r="H318" s="60"/>
      <c r="I318" s="140"/>
      <c r="J318" s="140"/>
      <c r="K318" s="140"/>
      <c r="L318" s="140"/>
      <c r="M318" s="140"/>
      <c r="N318" s="140"/>
      <c r="O318" s="140"/>
      <c r="P318" s="140"/>
      <c r="Q318" s="140"/>
      <c r="R318" s="140"/>
      <c r="S318" s="140"/>
      <c r="T318" s="56">
        <f t="shared" si="15"/>
        <v>0</v>
      </c>
      <c r="U318" s="46"/>
      <c r="V318" s="95"/>
      <c r="W318" s="46"/>
      <c r="X318" s="46"/>
    </row>
    <row r="319" spans="2:24" ht="16.8" hidden="1" thickTop="1" thickBot="1" x14ac:dyDescent="0.35">
      <c r="B319" s="5"/>
      <c r="C319" s="139"/>
      <c r="D319" s="137" t="s">
        <v>244</v>
      </c>
      <c r="E319" s="455"/>
      <c r="F319" s="456"/>
      <c r="G319" s="110" t="s">
        <v>1</v>
      </c>
      <c r="H319" s="60"/>
      <c r="I319" s="140"/>
      <c r="J319" s="140"/>
      <c r="K319" s="140"/>
      <c r="L319" s="140"/>
      <c r="M319" s="140"/>
      <c r="N319" s="140"/>
      <c r="O319" s="140"/>
      <c r="P319" s="140"/>
      <c r="Q319" s="140"/>
      <c r="R319" s="140"/>
      <c r="S319" s="140"/>
      <c r="T319" s="56">
        <f t="shared" si="15"/>
        <v>0</v>
      </c>
      <c r="U319" s="46"/>
      <c r="V319" s="95"/>
      <c r="W319" s="46"/>
      <c r="X319" s="46"/>
    </row>
    <row r="320" spans="2:24" ht="16.8" hidden="1" thickTop="1" thickBot="1" x14ac:dyDescent="0.35">
      <c r="B320" s="5"/>
      <c r="C320" s="139"/>
      <c r="D320" s="137" t="s">
        <v>245</v>
      </c>
      <c r="E320" s="455"/>
      <c r="F320" s="456"/>
      <c r="G320" s="110" t="s">
        <v>1</v>
      </c>
      <c r="H320" s="60"/>
      <c r="I320" s="140"/>
      <c r="J320" s="140"/>
      <c r="K320" s="140"/>
      <c r="L320" s="140"/>
      <c r="M320" s="140"/>
      <c r="N320" s="140"/>
      <c r="O320" s="140"/>
      <c r="P320" s="140"/>
      <c r="Q320" s="140"/>
      <c r="R320" s="140"/>
      <c r="S320" s="140"/>
      <c r="T320" s="56">
        <f t="shared" si="15"/>
        <v>0</v>
      </c>
      <c r="U320" s="46"/>
      <c r="V320" s="95"/>
      <c r="W320" s="46"/>
      <c r="X320" s="46"/>
    </row>
    <row r="321" spans="2:24" ht="16.8" hidden="1" thickTop="1" thickBot="1" x14ac:dyDescent="0.35">
      <c r="B321" s="5"/>
      <c r="C321" s="139"/>
      <c r="D321" s="137" t="s">
        <v>246</v>
      </c>
      <c r="E321" s="455"/>
      <c r="F321" s="456"/>
      <c r="G321" s="110" t="s">
        <v>1</v>
      </c>
      <c r="H321" s="60"/>
      <c r="I321" s="140"/>
      <c r="J321" s="140"/>
      <c r="K321" s="140"/>
      <c r="L321" s="140"/>
      <c r="M321" s="140"/>
      <c r="N321" s="140"/>
      <c r="O321" s="140"/>
      <c r="P321" s="140"/>
      <c r="Q321" s="140"/>
      <c r="R321" s="140"/>
      <c r="S321" s="140"/>
      <c r="T321" s="56">
        <f t="shared" si="15"/>
        <v>0</v>
      </c>
      <c r="U321" s="46"/>
      <c r="V321" s="95"/>
      <c r="W321" s="46"/>
      <c r="X321" s="46"/>
    </row>
    <row r="322" spans="2:24" ht="16.8" hidden="1" thickTop="1" thickBot="1" x14ac:dyDescent="0.35">
      <c r="B322" s="5"/>
      <c r="C322" s="139"/>
      <c r="D322" s="137" t="s">
        <v>247</v>
      </c>
      <c r="E322" s="455"/>
      <c r="F322" s="456"/>
      <c r="G322" s="110" t="s">
        <v>1</v>
      </c>
      <c r="H322" s="60"/>
      <c r="I322" s="140"/>
      <c r="J322" s="140"/>
      <c r="K322" s="140"/>
      <c r="L322" s="140"/>
      <c r="M322" s="140"/>
      <c r="N322" s="140"/>
      <c r="O322" s="140"/>
      <c r="P322" s="140"/>
      <c r="Q322" s="140"/>
      <c r="R322" s="140"/>
      <c r="S322" s="140"/>
      <c r="T322" s="56">
        <f t="shared" si="15"/>
        <v>0</v>
      </c>
      <c r="U322" s="46"/>
      <c r="V322" s="95"/>
      <c r="W322" s="46"/>
      <c r="X322" s="46"/>
    </row>
    <row r="323" spans="2:24" ht="16.8" hidden="1" thickTop="1" thickBot="1" x14ac:dyDescent="0.35">
      <c r="B323" s="5"/>
      <c r="C323" s="139"/>
      <c r="D323" s="137" t="s">
        <v>248</v>
      </c>
      <c r="E323" s="455"/>
      <c r="F323" s="456"/>
      <c r="G323" s="110" t="s">
        <v>1</v>
      </c>
      <c r="H323" s="60"/>
      <c r="I323" s="140"/>
      <c r="J323" s="140"/>
      <c r="K323" s="140"/>
      <c r="L323" s="140"/>
      <c r="M323" s="140"/>
      <c r="N323" s="140"/>
      <c r="O323" s="140"/>
      <c r="P323" s="140"/>
      <c r="Q323" s="140"/>
      <c r="R323" s="140"/>
      <c r="S323" s="140"/>
      <c r="T323" s="56">
        <f t="shared" si="15"/>
        <v>0</v>
      </c>
      <c r="U323" s="46"/>
      <c r="V323" s="95"/>
      <c r="W323" s="46"/>
      <c r="X323" s="46"/>
    </row>
    <row r="324" spans="2:24" ht="16.8" hidden="1" thickTop="1" thickBot="1" x14ac:dyDescent="0.35">
      <c r="B324" s="5"/>
      <c r="C324" s="139"/>
      <c r="D324" s="137" t="s">
        <v>162</v>
      </c>
      <c r="E324" s="455"/>
      <c r="F324" s="456"/>
      <c r="G324" s="110" t="s">
        <v>1</v>
      </c>
      <c r="H324" s="60"/>
      <c r="I324" s="140"/>
      <c r="J324" s="140"/>
      <c r="K324" s="140"/>
      <c r="L324" s="140"/>
      <c r="M324" s="140"/>
      <c r="N324" s="140"/>
      <c r="O324" s="140"/>
      <c r="P324" s="140"/>
      <c r="Q324" s="140"/>
      <c r="R324" s="140"/>
      <c r="S324" s="140"/>
      <c r="T324" s="56">
        <f t="shared" si="15"/>
        <v>0</v>
      </c>
      <c r="U324" s="46"/>
      <c r="V324" s="95"/>
      <c r="W324" s="46"/>
      <c r="X324" s="46"/>
    </row>
    <row r="325" spans="2:24" ht="16.8" hidden="1" thickTop="1" thickBot="1" x14ac:dyDescent="0.35">
      <c r="B325" s="5"/>
      <c r="C325" s="139"/>
      <c r="D325" s="137" t="s">
        <v>249</v>
      </c>
      <c r="E325" s="455"/>
      <c r="F325" s="456"/>
      <c r="G325" s="110" t="s">
        <v>1</v>
      </c>
      <c r="H325" s="60"/>
      <c r="I325" s="140"/>
      <c r="J325" s="140"/>
      <c r="K325" s="140"/>
      <c r="L325" s="140"/>
      <c r="M325" s="140"/>
      <c r="N325" s="140"/>
      <c r="O325" s="140"/>
      <c r="P325" s="140"/>
      <c r="Q325" s="140"/>
      <c r="R325" s="140"/>
      <c r="S325" s="140"/>
      <c r="T325" s="56">
        <f t="shared" si="15"/>
        <v>0</v>
      </c>
      <c r="U325" s="46"/>
      <c r="V325" s="95"/>
      <c r="W325" s="46"/>
      <c r="X325" s="46"/>
    </row>
    <row r="326" spans="2:24" ht="16.8" hidden="1" thickTop="1" thickBot="1" x14ac:dyDescent="0.35">
      <c r="B326" s="5"/>
      <c r="C326" s="139"/>
      <c r="D326" s="137" t="s">
        <v>250</v>
      </c>
      <c r="E326" s="455"/>
      <c r="F326" s="456"/>
      <c r="G326" s="110" t="s">
        <v>1</v>
      </c>
      <c r="H326" s="60"/>
      <c r="I326" s="140"/>
      <c r="J326" s="140"/>
      <c r="K326" s="140"/>
      <c r="L326" s="140"/>
      <c r="M326" s="140"/>
      <c r="N326" s="140"/>
      <c r="O326" s="140"/>
      <c r="P326" s="140"/>
      <c r="Q326" s="140"/>
      <c r="R326" s="140"/>
      <c r="S326" s="140"/>
      <c r="T326" s="56">
        <f t="shared" si="15"/>
        <v>0</v>
      </c>
      <c r="U326" s="46"/>
      <c r="V326" s="95"/>
      <c r="W326" s="46"/>
      <c r="X326" s="46"/>
    </row>
    <row r="327" spans="2:24" ht="16.8" hidden="1" thickTop="1" thickBot="1" x14ac:dyDescent="0.35">
      <c r="B327" s="5"/>
      <c r="C327" s="139"/>
      <c r="D327" s="137" t="s">
        <v>251</v>
      </c>
      <c r="E327" s="455"/>
      <c r="F327" s="456"/>
      <c r="G327" s="110" t="s">
        <v>1</v>
      </c>
      <c r="H327" s="60"/>
      <c r="I327" s="140"/>
      <c r="J327" s="140"/>
      <c r="K327" s="140"/>
      <c r="L327" s="140"/>
      <c r="M327" s="140"/>
      <c r="N327" s="140"/>
      <c r="O327" s="140"/>
      <c r="P327" s="140"/>
      <c r="Q327" s="140"/>
      <c r="R327" s="140"/>
      <c r="S327" s="140"/>
      <c r="T327" s="56">
        <f t="shared" si="15"/>
        <v>0</v>
      </c>
      <c r="U327" s="46"/>
      <c r="V327" s="95"/>
      <c r="W327" s="46"/>
      <c r="X327" s="46"/>
    </row>
    <row r="328" spans="2:24" ht="16.8" hidden="1" thickTop="1" thickBot="1" x14ac:dyDescent="0.35">
      <c r="B328" s="5"/>
      <c r="C328" s="139"/>
      <c r="D328" s="137" t="s">
        <v>252</v>
      </c>
      <c r="E328" s="455"/>
      <c r="F328" s="456"/>
      <c r="G328" s="110" t="s">
        <v>1</v>
      </c>
      <c r="H328" s="60"/>
      <c r="I328" s="140"/>
      <c r="J328" s="140"/>
      <c r="K328" s="140"/>
      <c r="L328" s="140"/>
      <c r="M328" s="140"/>
      <c r="N328" s="140"/>
      <c r="O328" s="140"/>
      <c r="P328" s="140"/>
      <c r="Q328" s="140"/>
      <c r="R328" s="140"/>
      <c r="S328" s="140"/>
      <c r="T328" s="56">
        <f t="shared" si="15"/>
        <v>0</v>
      </c>
      <c r="U328" s="46"/>
      <c r="V328" s="95"/>
      <c r="W328" s="46"/>
      <c r="X328" s="46"/>
    </row>
    <row r="329" spans="2:24" ht="16.8" hidden="1" thickTop="1" thickBot="1" x14ac:dyDescent="0.35">
      <c r="B329" s="5"/>
      <c r="C329" s="139"/>
      <c r="D329" s="137" t="s">
        <v>253</v>
      </c>
      <c r="E329" s="455"/>
      <c r="F329" s="456"/>
      <c r="G329" s="110" t="s">
        <v>1</v>
      </c>
      <c r="H329" s="60"/>
      <c r="I329" s="140"/>
      <c r="J329" s="140"/>
      <c r="K329" s="140"/>
      <c r="L329" s="140"/>
      <c r="M329" s="140"/>
      <c r="N329" s="140"/>
      <c r="O329" s="140"/>
      <c r="P329" s="140"/>
      <c r="Q329" s="140"/>
      <c r="R329" s="140"/>
      <c r="S329" s="140"/>
      <c r="T329" s="56">
        <f t="shared" si="15"/>
        <v>0</v>
      </c>
      <c r="U329" s="46"/>
      <c r="V329" s="95"/>
      <c r="W329" s="46"/>
      <c r="X329" s="46"/>
    </row>
    <row r="330" spans="2:24" ht="16.8" hidden="1" thickTop="1" thickBot="1" x14ac:dyDescent="0.35">
      <c r="B330" s="5"/>
      <c r="C330" s="139"/>
      <c r="D330" s="137" t="s">
        <v>254</v>
      </c>
      <c r="E330" s="455"/>
      <c r="F330" s="456"/>
      <c r="G330" s="110" t="s">
        <v>1</v>
      </c>
      <c r="H330" s="60"/>
      <c r="I330" s="140"/>
      <c r="J330" s="140"/>
      <c r="K330" s="140"/>
      <c r="L330" s="140"/>
      <c r="M330" s="140"/>
      <c r="N330" s="140"/>
      <c r="O330" s="140"/>
      <c r="P330" s="140"/>
      <c r="Q330" s="140"/>
      <c r="R330" s="140"/>
      <c r="S330" s="140"/>
      <c r="T330" s="56">
        <f t="shared" si="15"/>
        <v>0</v>
      </c>
      <c r="U330" s="46"/>
      <c r="V330" s="95"/>
      <c r="W330" s="46"/>
      <c r="X330" s="46"/>
    </row>
    <row r="331" spans="2:24" ht="16.8" hidden="1" thickTop="1" thickBot="1" x14ac:dyDescent="0.35">
      <c r="B331" s="5"/>
      <c r="C331" s="139"/>
      <c r="D331" s="137" t="s">
        <v>255</v>
      </c>
      <c r="E331" s="455"/>
      <c r="F331" s="456"/>
      <c r="G331" s="110" t="s">
        <v>1</v>
      </c>
      <c r="H331" s="60"/>
      <c r="I331" s="140"/>
      <c r="J331" s="140"/>
      <c r="K331" s="140"/>
      <c r="L331" s="140"/>
      <c r="M331" s="140"/>
      <c r="N331" s="140"/>
      <c r="O331" s="140"/>
      <c r="P331" s="140"/>
      <c r="Q331" s="140"/>
      <c r="R331" s="140"/>
      <c r="S331" s="140"/>
      <c r="T331" s="56">
        <f t="shared" si="15"/>
        <v>0</v>
      </c>
      <c r="U331" s="46"/>
      <c r="V331" s="95"/>
      <c r="W331" s="46"/>
      <c r="X331" s="46"/>
    </row>
    <row r="332" spans="2:24" ht="16.8" hidden="1" thickTop="1" thickBot="1" x14ac:dyDescent="0.35">
      <c r="B332" s="5"/>
      <c r="C332" s="139"/>
      <c r="D332" s="137" t="s">
        <v>256</v>
      </c>
      <c r="E332" s="455"/>
      <c r="F332" s="456"/>
      <c r="G332" s="110" t="s">
        <v>1</v>
      </c>
      <c r="H332" s="60"/>
      <c r="I332" s="140"/>
      <c r="J332" s="140"/>
      <c r="K332" s="140"/>
      <c r="L332" s="140"/>
      <c r="M332" s="140"/>
      <c r="N332" s="140"/>
      <c r="O332" s="140"/>
      <c r="P332" s="140"/>
      <c r="Q332" s="140"/>
      <c r="R332" s="140"/>
      <c r="S332" s="140"/>
      <c r="T332" s="56">
        <f t="shared" si="15"/>
        <v>0</v>
      </c>
      <c r="U332" s="46"/>
      <c r="V332" s="95"/>
      <c r="W332" s="46"/>
      <c r="X332" s="46"/>
    </row>
    <row r="333" spans="2:24" ht="16.8" hidden="1" thickTop="1" thickBot="1" x14ac:dyDescent="0.35">
      <c r="B333" s="5"/>
      <c r="C333" s="139"/>
      <c r="D333" s="137" t="s">
        <v>257</v>
      </c>
      <c r="E333" s="455"/>
      <c r="F333" s="456"/>
      <c r="G333" s="110" t="s">
        <v>1</v>
      </c>
      <c r="H333" s="60"/>
      <c r="I333" s="140"/>
      <c r="J333" s="140"/>
      <c r="K333" s="140"/>
      <c r="L333" s="140"/>
      <c r="M333" s="140"/>
      <c r="N333" s="140"/>
      <c r="O333" s="140"/>
      <c r="P333" s="140"/>
      <c r="Q333" s="140"/>
      <c r="R333" s="140"/>
      <c r="S333" s="140"/>
      <c r="T333" s="56">
        <f t="shared" si="15"/>
        <v>0</v>
      </c>
      <c r="U333" s="46"/>
      <c r="V333" s="95"/>
      <c r="W333" s="46"/>
      <c r="X333" s="46"/>
    </row>
    <row r="334" spans="2:24" ht="16.8" hidden="1" thickTop="1" thickBot="1" x14ac:dyDescent="0.35">
      <c r="B334" s="5"/>
      <c r="C334" s="139"/>
      <c r="D334" s="137" t="s">
        <v>258</v>
      </c>
      <c r="E334" s="455"/>
      <c r="F334" s="456"/>
      <c r="G334" s="110" t="s">
        <v>1</v>
      </c>
      <c r="H334" s="60"/>
      <c r="I334" s="140"/>
      <c r="J334" s="140"/>
      <c r="K334" s="140"/>
      <c r="L334" s="140"/>
      <c r="M334" s="140"/>
      <c r="N334" s="140"/>
      <c r="O334" s="140"/>
      <c r="P334" s="140"/>
      <c r="Q334" s="140"/>
      <c r="R334" s="140"/>
      <c r="S334" s="140"/>
      <c r="T334" s="56">
        <f t="shared" si="15"/>
        <v>0</v>
      </c>
      <c r="U334" s="46"/>
      <c r="V334" s="95"/>
      <c r="W334" s="46"/>
      <c r="X334" s="46"/>
    </row>
    <row r="335" spans="2:24" ht="16.8" hidden="1" thickTop="1" thickBot="1" x14ac:dyDescent="0.35">
      <c r="B335" s="5"/>
      <c r="C335" s="139"/>
      <c r="D335" s="137" t="s">
        <v>259</v>
      </c>
      <c r="E335" s="455"/>
      <c r="F335" s="456"/>
      <c r="G335" s="110" t="s">
        <v>1</v>
      </c>
      <c r="H335" s="60"/>
      <c r="I335" s="140"/>
      <c r="J335" s="140"/>
      <c r="K335" s="140"/>
      <c r="L335" s="140"/>
      <c r="M335" s="140"/>
      <c r="N335" s="140"/>
      <c r="O335" s="140"/>
      <c r="P335" s="140"/>
      <c r="Q335" s="140"/>
      <c r="R335" s="140"/>
      <c r="S335" s="140"/>
      <c r="T335" s="56">
        <f t="shared" si="15"/>
        <v>0</v>
      </c>
      <c r="U335" s="46"/>
      <c r="V335" s="95"/>
      <c r="W335" s="46"/>
      <c r="X335" s="46"/>
    </row>
    <row r="336" spans="2:24" ht="16.8" hidden="1" thickTop="1" thickBot="1" x14ac:dyDescent="0.35">
      <c r="B336" s="5"/>
      <c r="C336" s="139"/>
      <c r="D336" s="137" t="s">
        <v>260</v>
      </c>
      <c r="E336" s="455"/>
      <c r="F336" s="456"/>
      <c r="G336" s="110" t="s">
        <v>1</v>
      </c>
      <c r="H336" s="60"/>
      <c r="I336" s="140"/>
      <c r="J336" s="140"/>
      <c r="K336" s="140"/>
      <c r="L336" s="140"/>
      <c r="M336" s="140"/>
      <c r="N336" s="140"/>
      <c r="O336" s="140"/>
      <c r="P336" s="140"/>
      <c r="Q336" s="140"/>
      <c r="R336" s="140"/>
      <c r="S336" s="140"/>
      <c r="T336" s="56">
        <f t="shared" si="15"/>
        <v>0</v>
      </c>
      <c r="U336" s="46"/>
      <c r="V336" s="95"/>
      <c r="W336" s="46"/>
      <c r="X336" s="46"/>
    </row>
    <row r="337" spans="2:24" ht="16.8" hidden="1" thickTop="1" thickBot="1" x14ac:dyDescent="0.35">
      <c r="B337" s="5"/>
      <c r="C337" s="139"/>
      <c r="D337" s="137" t="s">
        <v>261</v>
      </c>
      <c r="E337" s="455"/>
      <c r="F337" s="456"/>
      <c r="G337" s="110" t="s">
        <v>1</v>
      </c>
      <c r="H337" s="60"/>
      <c r="I337" s="140"/>
      <c r="J337" s="140"/>
      <c r="K337" s="140"/>
      <c r="L337" s="140"/>
      <c r="M337" s="140"/>
      <c r="N337" s="140"/>
      <c r="O337" s="140"/>
      <c r="P337" s="140"/>
      <c r="Q337" s="140"/>
      <c r="R337" s="140"/>
      <c r="S337" s="140"/>
      <c r="T337" s="56">
        <f t="shared" si="15"/>
        <v>0</v>
      </c>
      <c r="U337" s="46"/>
      <c r="V337" s="95"/>
      <c r="W337" s="46"/>
      <c r="X337" s="46"/>
    </row>
    <row r="338" spans="2:24" ht="16.8" hidden="1" thickTop="1" thickBot="1" x14ac:dyDescent="0.35">
      <c r="B338" s="5"/>
      <c r="C338" s="139"/>
      <c r="D338" s="137" t="s">
        <v>262</v>
      </c>
      <c r="E338" s="455"/>
      <c r="F338" s="456"/>
      <c r="G338" s="110" t="s">
        <v>1</v>
      </c>
      <c r="H338" s="60"/>
      <c r="I338" s="140"/>
      <c r="J338" s="140"/>
      <c r="K338" s="140"/>
      <c r="L338" s="140"/>
      <c r="M338" s="140"/>
      <c r="N338" s="140"/>
      <c r="O338" s="140"/>
      <c r="P338" s="140"/>
      <c r="Q338" s="140"/>
      <c r="R338" s="140"/>
      <c r="S338" s="140"/>
      <c r="T338" s="56">
        <f t="shared" si="15"/>
        <v>0</v>
      </c>
      <c r="U338" s="46"/>
      <c r="V338" s="95"/>
      <c r="W338" s="46"/>
      <c r="X338" s="46"/>
    </row>
    <row r="339" spans="2:24" ht="16.8" hidden="1" thickTop="1" thickBot="1" x14ac:dyDescent="0.35">
      <c r="B339" s="5"/>
      <c r="C339" s="139"/>
      <c r="D339" s="137" t="s">
        <v>263</v>
      </c>
      <c r="E339" s="455"/>
      <c r="F339" s="456"/>
      <c r="G339" s="110" t="s">
        <v>1</v>
      </c>
      <c r="H339" s="60"/>
      <c r="I339" s="140"/>
      <c r="J339" s="140"/>
      <c r="K339" s="140"/>
      <c r="L339" s="140"/>
      <c r="M339" s="140"/>
      <c r="N339" s="140"/>
      <c r="O339" s="140"/>
      <c r="P339" s="140"/>
      <c r="Q339" s="140"/>
      <c r="R339" s="140"/>
      <c r="S339" s="140"/>
      <c r="T339" s="56">
        <f t="shared" si="15"/>
        <v>0</v>
      </c>
      <c r="U339" s="46"/>
      <c r="V339" s="95"/>
      <c r="W339" s="46"/>
      <c r="X339" s="46"/>
    </row>
    <row r="340" spans="2:24" ht="16.8" hidden="1" thickTop="1" thickBot="1" x14ac:dyDescent="0.35">
      <c r="B340" s="5"/>
      <c r="C340" s="139"/>
      <c r="D340" s="137" t="s">
        <v>264</v>
      </c>
      <c r="E340" s="455"/>
      <c r="F340" s="456"/>
      <c r="G340" s="110" t="s">
        <v>1</v>
      </c>
      <c r="H340" s="60"/>
      <c r="I340" s="140"/>
      <c r="J340" s="140"/>
      <c r="K340" s="140"/>
      <c r="L340" s="140"/>
      <c r="M340" s="140"/>
      <c r="N340" s="140"/>
      <c r="O340" s="140"/>
      <c r="P340" s="140"/>
      <c r="Q340" s="140"/>
      <c r="R340" s="140"/>
      <c r="S340" s="140"/>
      <c r="T340" s="56">
        <f t="shared" si="15"/>
        <v>0</v>
      </c>
      <c r="U340" s="46"/>
      <c r="V340" s="95"/>
      <c r="W340" s="46"/>
      <c r="X340" s="46"/>
    </row>
    <row r="341" spans="2:24" ht="16.8" hidden="1" thickTop="1" thickBot="1" x14ac:dyDescent="0.35">
      <c r="B341" s="5"/>
      <c r="C341" s="139"/>
      <c r="D341" s="137" t="s">
        <v>265</v>
      </c>
      <c r="E341" s="455"/>
      <c r="F341" s="456"/>
      <c r="G341" s="110" t="s">
        <v>1</v>
      </c>
      <c r="H341" s="60"/>
      <c r="I341" s="140"/>
      <c r="J341" s="140"/>
      <c r="K341" s="140"/>
      <c r="L341" s="140"/>
      <c r="M341" s="140"/>
      <c r="N341" s="140"/>
      <c r="O341" s="140"/>
      <c r="P341" s="140"/>
      <c r="Q341" s="140"/>
      <c r="R341" s="140"/>
      <c r="S341" s="140"/>
      <c r="T341" s="56">
        <f t="shared" si="15"/>
        <v>0</v>
      </c>
      <c r="U341" s="46"/>
      <c r="V341" s="95"/>
      <c r="W341" s="46"/>
      <c r="X341" s="46"/>
    </row>
    <row r="342" spans="2:24" ht="16.8" hidden="1" thickTop="1" thickBot="1" x14ac:dyDescent="0.35">
      <c r="B342" s="5"/>
      <c r="C342" s="139"/>
      <c r="D342" s="137" t="s">
        <v>266</v>
      </c>
      <c r="E342" s="455"/>
      <c r="F342" s="456"/>
      <c r="G342" s="110" t="s">
        <v>1</v>
      </c>
      <c r="H342" s="60"/>
      <c r="I342" s="140"/>
      <c r="J342" s="140"/>
      <c r="K342" s="140"/>
      <c r="L342" s="140"/>
      <c r="M342" s="140"/>
      <c r="N342" s="140"/>
      <c r="O342" s="140"/>
      <c r="P342" s="140"/>
      <c r="Q342" s="140"/>
      <c r="R342" s="140"/>
      <c r="S342" s="140"/>
      <c r="T342" s="56">
        <f t="shared" si="15"/>
        <v>0</v>
      </c>
      <c r="U342" s="46"/>
      <c r="V342" s="95"/>
      <c r="W342" s="46"/>
      <c r="X342" s="46"/>
    </row>
    <row r="343" spans="2:24" ht="16.8" hidden="1" thickTop="1" thickBot="1" x14ac:dyDescent="0.35">
      <c r="B343" s="5"/>
      <c r="C343" s="139"/>
      <c r="D343" s="137" t="s">
        <v>267</v>
      </c>
      <c r="E343" s="455"/>
      <c r="F343" s="456"/>
      <c r="G343" s="110" t="s">
        <v>1</v>
      </c>
      <c r="H343" s="60"/>
      <c r="I343" s="140"/>
      <c r="J343" s="140"/>
      <c r="K343" s="140"/>
      <c r="L343" s="140"/>
      <c r="M343" s="140"/>
      <c r="N343" s="140"/>
      <c r="O343" s="140"/>
      <c r="P343" s="140"/>
      <c r="Q343" s="140"/>
      <c r="R343" s="140"/>
      <c r="S343" s="140"/>
      <c r="T343" s="56">
        <f t="shared" si="15"/>
        <v>0</v>
      </c>
      <c r="U343" s="46"/>
      <c r="V343" s="95"/>
      <c r="W343" s="46"/>
      <c r="X343" s="46"/>
    </row>
    <row r="344" spans="2:24" ht="16.8" hidden="1" thickTop="1" thickBot="1" x14ac:dyDescent="0.35">
      <c r="B344" s="5"/>
      <c r="C344" s="139"/>
      <c r="D344" s="137" t="s">
        <v>268</v>
      </c>
      <c r="E344" s="455"/>
      <c r="F344" s="456"/>
      <c r="G344" s="110" t="s">
        <v>1</v>
      </c>
      <c r="H344" s="60"/>
      <c r="I344" s="140"/>
      <c r="J344" s="140"/>
      <c r="K344" s="140"/>
      <c r="L344" s="140"/>
      <c r="M344" s="140"/>
      <c r="N344" s="140"/>
      <c r="O344" s="140"/>
      <c r="P344" s="140"/>
      <c r="Q344" s="140"/>
      <c r="R344" s="140"/>
      <c r="S344" s="140"/>
      <c r="T344" s="56">
        <f t="shared" si="15"/>
        <v>0</v>
      </c>
      <c r="U344" s="46"/>
      <c r="V344" s="95"/>
      <c r="W344" s="46"/>
      <c r="X344" s="46"/>
    </row>
    <row r="345" spans="2:24" ht="16.8" hidden="1" thickTop="1" thickBot="1" x14ac:dyDescent="0.35">
      <c r="B345" s="5"/>
      <c r="C345" s="139"/>
      <c r="D345" s="137" t="s">
        <v>269</v>
      </c>
      <c r="E345" s="455"/>
      <c r="F345" s="456"/>
      <c r="G345" s="110" t="s">
        <v>1</v>
      </c>
      <c r="H345" s="60"/>
      <c r="I345" s="140"/>
      <c r="J345" s="140"/>
      <c r="K345" s="140"/>
      <c r="L345" s="140"/>
      <c r="M345" s="140"/>
      <c r="N345" s="140"/>
      <c r="O345" s="140"/>
      <c r="P345" s="140"/>
      <c r="Q345" s="140"/>
      <c r="R345" s="140"/>
      <c r="S345" s="140"/>
      <c r="T345" s="56">
        <f t="shared" si="15"/>
        <v>0</v>
      </c>
      <c r="U345" s="46"/>
      <c r="V345" s="95"/>
      <c r="W345" s="46"/>
      <c r="X345" s="46"/>
    </row>
    <row r="346" spans="2:24" ht="16.8" hidden="1" thickTop="1" thickBot="1" x14ac:dyDescent="0.35">
      <c r="B346" s="5"/>
      <c r="C346" s="139"/>
      <c r="D346" s="137" t="s">
        <v>270</v>
      </c>
      <c r="E346" s="455"/>
      <c r="F346" s="456"/>
      <c r="G346" s="110" t="s">
        <v>1</v>
      </c>
      <c r="H346" s="60"/>
      <c r="I346" s="140"/>
      <c r="J346" s="140"/>
      <c r="K346" s="140"/>
      <c r="L346" s="140"/>
      <c r="M346" s="140"/>
      <c r="N346" s="140"/>
      <c r="O346" s="140"/>
      <c r="P346" s="140"/>
      <c r="Q346" s="140"/>
      <c r="R346" s="140"/>
      <c r="S346" s="140"/>
      <c r="T346" s="56">
        <f t="shared" si="15"/>
        <v>0</v>
      </c>
      <c r="U346" s="46"/>
      <c r="V346" s="95"/>
      <c r="W346" s="46"/>
      <c r="X346" s="46"/>
    </row>
    <row r="347" spans="2:24" ht="16.8" hidden="1" thickTop="1" thickBot="1" x14ac:dyDescent="0.35">
      <c r="B347" s="5"/>
      <c r="C347" s="139"/>
      <c r="D347" s="137" t="s">
        <v>271</v>
      </c>
      <c r="E347" s="455"/>
      <c r="F347" s="456"/>
      <c r="G347" s="110" t="s">
        <v>1</v>
      </c>
      <c r="H347" s="60"/>
      <c r="I347" s="140"/>
      <c r="J347" s="140"/>
      <c r="K347" s="140"/>
      <c r="L347" s="140"/>
      <c r="M347" s="140"/>
      <c r="N347" s="140"/>
      <c r="O347" s="140"/>
      <c r="P347" s="140"/>
      <c r="Q347" s="140"/>
      <c r="R347" s="140"/>
      <c r="S347" s="140"/>
      <c r="T347" s="56">
        <f t="shared" si="15"/>
        <v>0</v>
      </c>
      <c r="U347" s="46"/>
      <c r="V347" s="95"/>
      <c r="W347" s="46"/>
      <c r="X347" s="46"/>
    </row>
    <row r="348" spans="2:24" ht="16.8" hidden="1" thickTop="1" thickBot="1" x14ac:dyDescent="0.35">
      <c r="B348" s="5"/>
      <c r="C348" s="139"/>
      <c r="D348" s="137" t="s">
        <v>272</v>
      </c>
      <c r="E348" s="455"/>
      <c r="F348" s="456"/>
      <c r="G348" s="110" t="s">
        <v>1</v>
      </c>
      <c r="H348" s="60"/>
      <c r="I348" s="140"/>
      <c r="J348" s="140"/>
      <c r="K348" s="140"/>
      <c r="L348" s="140"/>
      <c r="M348" s="140"/>
      <c r="N348" s="140"/>
      <c r="O348" s="140"/>
      <c r="P348" s="140"/>
      <c r="Q348" s="140"/>
      <c r="R348" s="140"/>
      <c r="S348" s="140"/>
      <c r="T348" s="56">
        <f t="shared" si="15"/>
        <v>0</v>
      </c>
      <c r="U348" s="46"/>
      <c r="V348" s="95"/>
      <c r="W348" s="46"/>
      <c r="X348" s="46"/>
    </row>
    <row r="349" spans="2:24" ht="16.8" hidden="1" thickTop="1" thickBot="1" x14ac:dyDescent="0.35">
      <c r="B349" s="5"/>
      <c r="C349" s="139"/>
      <c r="D349" s="137" t="s">
        <v>163</v>
      </c>
      <c r="E349" s="455"/>
      <c r="F349" s="456"/>
      <c r="G349" s="110" t="s">
        <v>1</v>
      </c>
      <c r="H349" s="60"/>
      <c r="I349" s="140"/>
      <c r="J349" s="140"/>
      <c r="K349" s="140"/>
      <c r="L349" s="140"/>
      <c r="M349" s="140"/>
      <c r="N349" s="140"/>
      <c r="O349" s="140"/>
      <c r="P349" s="140"/>
      <c r="Q349" s="140"/>
      <c r="R349" s="140"/>
      <c r="S349" s="140"/>
      <c r="T349" s="56">
        <f t="shared" si="15"/>
        <v>0</v>
      </c>
      <c r="U349" s="46"/>
      <c r="V349" s="95"/>
      <c r="W349" s="46"/>
      <c r="X349" s="46"/>
    </row>
    <row r="350" spans="2:24" ht="16.8" hidden="1" thickTop="1" thickBot="1" x14ac:dyDescent="0.35">
      <c r="B350" s="5"/>
      <c r="C350" s="139"/>
      <c r="D350" s="137" t="s">
        <v>273</v>
      </c>
      <c r="E350" s="455"/>
      <c r="F350" s="456"/>
      <c r="G350" s="110" t="s">
        <v>1</v>
      </c>
      <c r="H350" s="60"/>
      <c r="I350" s="140"/>
      <c r="J350" s="140"/>
      <c r="K350" s="140"/>
      <c r="L350" s="140"/>
      <c r="M350" s="140"/>
      <c r="N350" s="140"/>
      <c r="O350" s="140"/>
      <c r="P350" s="140"/>
      <c r="Q350" s="140"/>
      <c r="R350" s="140"/>
      <c r="S350" s="140"/>
      <c r="T350" s="56">
        <f t="shared" si="15"/>
        <v>0</v>
      </c>
      <c r="U350" s="46"/>
      <c r="V350" s="95"/>
      <c r="W350" s="46"/>
      <c r="X350" s="46"/>
    </row>
    <row r="351" spans="2:24" ht="16.8" hidden="1" thickTop="1" thickBot="1" x14ac:dyDescent="0.35">
      <c r="B351" s="5"/>
      <c r="C351" s="139"/>
      <c r="D351" s="137" t="s">
        <v>274</v>
      </c>
      <c r="E351" s="455"/>
      <c r="F351" s="456"/>
      <c r="G351" s="110" t="s">
        <v>1</v>
      </c>
      <c r="H351" s="60"/>
      <c r="I351" s="140"/>
      <c r="J351" s="140"/>
      <c r="K351" s="140"/>
      <c r="L351" s="140"/>
      <c r="M351" s="140"/>
      <c r="N351" s="140"/>
      <c r="O351" s="140"/>
      <c r="P351" s="140"/>
      <c r="Q351" s="140"/>
      <c r="R351" s="140"/>
      <c r="S351" s="140"/>
      <c r="T351" s="56">
        <f t="shared" si="15"/>
        <v>0</v>
      </c>
      <c r="U351" s="46"/>
      <c r="V351" s="95"/>
      <c r="W351" s="46"/>
      <c r="X351" s="46"/>
    </row>
    <row r="352" spans="2:24" ht="16.8" hidden="1" thickTop="1" thickBot="1" x14ac:dyDescent="0.35">
      <c r="B352" s="5"/>
      <c r="C352" s="139"/>
      <c r="D352" s="137" t="s">
        <v>275</v>
      </c>
      <c r="E352" s="455"/>
      <c r="F352" s="456"/>
      <c r="G352" s="110" t="s">
        <v>1</v>
      </c>
      <c r="H352" s="60"/>
      <c r="I352" s="140"/>
      <c r="J352" s="140"/>
      <c r="K352" s="140"/>
      <c r="L352" s="140"/>
      <c r="M352" s="140"/>
      <c r="N352" s="140"/>
      <c r="O352" s="140"/>
      <c r="P352" s="140"/>
      <c r="Q352" s="140"/>
      <c r="R352" s="140"/>
      <c r="S352" s="140"/>
      <c r="T352" s="56">
        <f t="shared" si="15"/>
        <v>0</v>
      </c>
      <c r="U352" s="46"/>
      <c r="V352" s="95"/>
      <c r="W352" s="46"/>
      <c r="X352" s="46"/>
    </row>
    <row r="353" spans="2:24" ht="16.8" hidden="1" thickTop="1" thickBot="1" x14ac:dyDescent="0.35">
      <c r="B353" s="5"/>
      <c r="C353" s="139"/>
      <c r="D353" s="137" t="s">
        <v>276</v>
      </c>
      <c r="E353" s="455"/>
      <c r="F353" s="456"/>
      <c r="G353" s="110" t="s">
        <v>1</v>
      </c>
      <c r="H353" s="60"/>
      <c r="I353" s="140"/>
      <c r="J353" s="140"/>
      <c r="K353" s="140"/>
      <c r="L353" s="140"/>
      <c r="M353" s="140"/>
      <c r="N353" s="140"/>
      <c r="O353" s="140"/>
      <c r="P353" s="140"/>
      <c r="Q353" s="140"/>
      <c r="R353" s="140"/>
      <c r="S353" s="140"/>
      <c r="T353" s="56">
        <f t="shared" si="15"/>
        <v>0</v>
      </c>
      <c r="U353" s="46"/>
      <c r="V353" s="95"/>
      <c r="W353" s="46"/>
      <c r="X353" s="46"/>
    </row>
    <row r="354" spans="2:24" ht="16.8" hidden="1" thickTop="1" thickBot="1" x14ac:dyDescent="0.35">
      <c r="B354" s="5"/>
      <c r="C354" s="139"/>
      <c r="D354" s="137" t="s">
        <v>277</v>
      </c>
      <c r="E354" s="455"/>
      <c r="F354" s="456"/>
      <c r="G354" s="110" t="s">
        <v>1</v>
      </c>
      <c r="H354" s="60"/>
      <c r="I354" s="140"/>
      <c r="J354" s="140"/>
      <c r="K354" s="140"/>
      <c r="L354" s="140"/>
      <c r="M354" s="140"/>
      <c r="N354" s="140"/>
      <c r="O354" s="140"/>
      <c r="P354" s="140"/>
      <c r="Q354" s="140"/>
      <c r="R354" s="140"/>
      <c r="S354" s="140"/>
      <c r="T354" s="56">
        <f t="shared" si="15"/>
        <v>0</v>
      </c>
      <c r="U354" s="46"/>
      <c r="V354" s="95"/>
      <c r="W354" s="46"/>
      <c r="X354" s="46"/>
    </row>
    <row r="355" spans="2:24" ht="16.8" hidden="1" thickTop="1" thickBot="1" x14ac:dyDescent="0.35">
      <c r="B355" s="5"/>
      <c r="C355" s="139"/>
      <c r="D355" s="137" t="s">
        <v>278</v>
      </c>
      <c r="E355" s="455"/>
      <c r="F355" s="456"/>
      <c r="G355" s="110" t="s">
        <v>1</v>
      </c>
      <c r="H355" s="60"/>
      <c r="I355" s="140"/>
      <c r="J355" s="140"/>
      <c r="K355" s="140"/>
      <c r="L355" s="140"/>
      <c r="M355" s="140"/>
      <c r="N355" s="140"/>
      <c r="O355" s="140"/>
      <c r="P355" s="140"/>
      <c r="Q355" s="140"/>
      <c r="R355" s="140"/>
      <c r="S355" s="140"/>
      <c r="T355" s="56">
        <f t="shared" si="15"/>
        <v>0</v>
      </c>
      <c r="U355" s="46"/>
      <c r="V355" s="95"/>
      <c r="W355" s="46"/>
      <c r="X355" s="46"/>
    </row>
    <row r="356" spans="2:24" ht="16.8" hidden="1" thickTop="1" thickBot="1" x14ac:dyDescent="0.35">
      <c r="B356" s="5"/>
      <c r="C356" s="139"/>
      <c r="D356" s="137" t="s">
        <v>279</v>
      </c>
      <c r="E356" s="455"/>
      <c r="F356" s="456"/>
      <c r="G356" s="110" t="s">
        <v>1</v>
      </c>
      <c r="H356" s="60"/>
      <c r="I356" s="140"/>
      <c r="J356" s="140"/>
      <c r="K356" s="140"/>
      <c r="L356" s="140"/>
      <c r="M356" s="140"/>
      <c r="N356" s="140"/>
      <c r="O356" s="140"/>
      <c r="P356" s="140"/>
      <c r="Q356" s="140"/>
      <c r="R356" s="140"/>
      <c r="S356" s="140"/>
      <c r="T356" s="56">
        <f t="shared" si="15"/>
        <v>0</v>
      </c>
      <c r="U356" s="46"/>
      <c r="V356" s="95"/>
      <c r="W356" s="46"/>
      <c r="X356" s="46"/>
    </row>
    <row r="357" spans="2:24" ht="16.8" hidden="1" thickTop="1" thickBot="1" x14ac:dyDescent="0.35">
      <c r="B357" s="5"/>
      <c r="C357" s="139"/>
      <c r="D357" s="137" t="s">
        <v>280</v>
      </c>
      <c r="E357" s="455"/>
      <c r="F357" s="456"/>
      <c r="G357" s="110" t="s">
        <v>1</v>
      </c>
      <c r="H357" s="60"/>
      <c r="I357" s="140"/>
      <c r="J357" s="140"/>
      <c r="K357" s="140"/>
      <c r="L357" s="140"/>
      <c r="M357" s="140"/>
      <c r="N357" s="140"/>
      <c r="O357" s="140"/>
      <c r="P357" s="140"/>
      <c r="Q357" s="140"/>
      <c r="R357" s="140"/>
      <c r="S357" s="140"/>
      <c r="T357" s="56">
        <f t="shared" si="15"/>
        <v>0</v>
      </c>
      <c r="U357" s="46"/>
      <c r="V357" s="95"/>
      <c r="W357" s="46"/>
      <c r="X357" s="46"/>
    </row>
    <row r="358" spans="2:24" ht="16.8" hidden="1" thickTop="1" thickBot="1" x14ac:dyDescent="0.35">
      <c r="B358" s="5"/>
      <c r="C358" s="139"/>
      <c r="D358" s="137" t="s">
        <v>281</v>
      </c>
      <c r="E358" s="455"/>
      <c r="F358" s="456"/>
      <c r="G358" s="110" t="s">
        <v>1</v>
      </c>
      <c r="H358" s="60"/>
      <c r="I358" s="140"/>
      <c r="J358" s="140"/>
      <c r="K358" s="140"/>
      <c r="L358" s="140"/>
      <c r="M358" s="140"/>
      <c r="N358" s="140"/>
      <c r="O358" s="140"/>
      <c r="P358" s="140"/>
      <c r="Q358" s="140"/>
      <c r="R358" s="140"/>
      <c r="S358" s="140"/>
      <c r="T358" s="56">
        <f t="shared" si="15"/>
        <v>0</v>
      </c>
      <c r="U358" s="46"/>
      <c r="V358" s="95"/>
      <c r="W358" s="46"/>
      <c r="X358" s="46"/>
    </row>
    <row r="359" spans="2:24" ht="16.8" hidden="1" thickTop="1" thickBot="1" x14ac:dyDescent="0.35">
      <c r="B359" s="5"/>
      <c r="C359" s="139"/>
      <c r="D359" s="137" t="s">
        <v>282</v>
      </c>
      <c r="E359" s="455"/>
      <c r="F359" s="456"/>
      <c r="G359" s="110" t="s">
        <v>1</v>
      </c>
      <c r="H359" s="60"/>
      <c r="I359" s="140"/>
      <c r="J359" s="140"/>
      <c r="K359" s="140"/>
      <c r="L359" s="140"/>
      <c r="M359" s="140"/>
      <c r="N359" s="140"/>
      <c r="O359" s="140"/>
      <c r="P359" s="140"/>
      <c r="Q359" s="140"/>
      <c r="R359" s="140"/>
      <c r="S359" s="140"/>
      <c r="T359" s="56">
        <f t="shared" si="15"/>
        <v>0</v>
      </c>
      <c r="U359" s="46"/>
      <c r="V359" s="95"/>
      <c r="W359" s="46"/>
      <c r="X359" s="46"/>
    </row>
    <row r="360" spans="2:24" ht="16.8" hidden="1" thickTop="1" thickBot="1" x14ac:dyDescent="0.35">
      <c r="B360" s="5"/>
      <c r="C360" s="139"/>
      <c r="D360" s="137" t="s">
        <v>283</v>
      </c>
      <c r="E360" s="455"/>
      <c r="F360" s="456"/>
      <c r="G360" s="110" t="s">
        <v>1</v>
      </c>
      <c r="H360" s="60"/>
      <c r="I360" s="140"/>
      <c r="J360" s="140"/>
      <c r="K360" s="140"/>
      <c r="L360" s="140"/>
      <c r="M360" s="140"/>
      <c r="N360" s="140"/>
      <c r="O360" s="140"/>
      <c r="P360" s="140"/>
      <c r="Q360" s="140"/>
      <c r="R360" s="140"/>
      <c r="S360" s="140"/>
      <c r="T360" s="56">
        <f t="shared" si="15"/>
        <v>0</v>
      </c>
      <c r="U360" s="46"/>
      <c r="V360" s="95"/>
      <c r="W360" s="46"/>
      <c r="X360" s="46"/>
    </row>
    <row r="361" spans="2:24" ht="16.8" hidden="1" thickTop="1" thickBot="1" x14ac:dyDescent="0.35">
      <c r="B361" s="5"/>
      <c r="C361" s="139"/>
      <c r="D361" s="137" t="s">
        <v>284</v>
      </c>
      <c r="E361" s="455"/>
      <c r="F361" s="456"/>
      <c r="G361" s="110" t="s">
        <v>1</v>
      </c>
      <c r="H361" s="60"/>
      <c r="I361" s="140"/>
      <c r="J361" s="140"/>
      <c r="K361" s="140"/>
      <c r="L361" s="140"/>
      <c r="M361" s="140"/>
      <c r="N361" s="140"/>
      <c r="O361" s="140"/>
      <c r="P361" s="140"/>
      <c r="Q361" s="140"/>
      <c r="R361" s="140"/>
      <c r="S361" s="140"/>
      <c r="T361" s="56">
        <f t="shared" si="15"/>
        <v>0</v>
      </c>
      <c r="U361" s="46"/>
      <c r="V361" s="95"/>
      <c r="W361" s="46"/>
      <c r="X361" s="46"/>
    </row>
    <row r="362" spans="2:24" ht="16.8" hidden="1" thickTop="1" thickBot="1" x14ac:dyDescent="0.35">
      <c r="B362" s="5"/>
      <c r="C362" s="139"/>
      <c r="D362" s="137" t="s">
        <v>285</v>
      </c>
      <c r="E362" s="455"/>
      <c r="F362" s="456"/>
      <c r="G362" s="110" t="s">
        <v>1</v>
      </c>
      <c r="H362" s="60"/>
      <c r="I362" s="140"/>
      <c r="J362" s="140"/>
      <c r="K362" s="140"/>
      <c r="L362" s="140"/>
      <c r="M362" s="140"/>
      <c r="N362" s="140"/>
      <c r="O362" s="140"/>
      <c r="P362" s="140"/>
      <c r="Q362" s="140"/>
      <c r="R362" s="140"/>
      <c r="S362" s="140"/>
      <c r="T362" s="56">
        <f t="shared" si="15"/>
        <v>0</v>
      </c>
      <c r="U362" s="46"/>
      <c r="V362" s="95"/>
      <c r="W362" s="46"/>
      <c r="X362" s="46"/>
    </row>
    <row r="363" spans="2:24" ht="16.8" hidden="1" thickTop="1" thickBot="1" x14ac:dyDescent="0.35">
      <c r="B363" s="5"/>
      <c r="C363" s="139"/>
      <c r="D363" s="137" t="s">
        <v>286</v>
      </c>
      <c r="E363" s="455"/>
      <c r="F363" s="456"/>
      <c r="G363" s="110" t="s">
        <v>1</v>
      </c>
      <c r="H363" s="60"/>
      <c r="I363" s="140"/>
      <c r="J363" s="140"/>
      <c r="K363" s="140"/>
      <c r="L363" s="140"/>
      <c r="M363" s="140"/>
      <c r="N363" s="140"/>
      <c r="O363" s="140"/>
      <c r="P363" s="140"/>
      <c r="Q363" s="140"/>
      <c r="R363" s="140"/>
      <c r="S363" s="140"/>
      <c r="T363" s="56">
        <f t="shared" si="15"/>
        <v>0</v>
      </c>
      <c r="U363" s="46"/>
      <c r="V363" s="95"/>
      <c r="W363" s="46"/>
      <c r="X363" s="46"/>
    </row>
    <row r="364" spans="2:24" ht="16.8" hidden="1" thickTop="1" thickBot="1" x14ac:dyDescent="0.35">
      <c r="B364" s="5"/>
      <c r="C364" s="139"/>
      <c r="D364" s="137" t="s">
        <v>287</v>
      </c>
      <c r="E364" s="455"/>
      <c r="F364" s="456"/>
      <c r="G364" s="110" t="s">
        <v>1</v>
      </c>
      <c r="H364" s="60"/>
      <c r="I364" s="140"/>
      <c r="J364" s="140"/>
      <c r="K364" s="140"/>
      <c r="L364" s="140"/>
      <c r="M364" s="140"/>
      <c r="N364" s="140"/>
      <c r="O364" s="140"/>
      <c r="P364" s="140"/>
      <c r="Q364" s="140"/>
      <c r="R364" s="140"/>
      <c r="S364" s="140"/>
      <c r="T364" s="56">
        <f t="shared" si="15"/>
        <v>0</v>
      </c>
      <c r="U364" s="46"/>
      <c r="V364" s="95"/>
      <c r="W364" s="46"/>
      <c r="X364" s="46"/>
    </row>
    <row r="365" spans="2:24" ht="16.8" hidden="1" thickTop="1" thickBot="1" x14ac:dyDescent="0.35">
      <c r="B365" s="5"/>
      <c r="C365" s="139"/>
      <c r="D365" s="137" t="s">
        <v>288</v>
      </c>
      <c r="E365" s="455"/>
      <c r="F365" s="456"/>
      <c r="G365" s="110" t="s">
        <v>1</v>
      </c>
      <c r="H365" s="60"/>
      <c r="I365" s="140"/>
      <c r="J365" s="140"/>
      <c r="K365" s="140"/>
      <c r="L365" s="140"/>
      <c r="M365" s="140"/>
      <c r="N365" s="140"/>
      <c r="O365" s="140"/>
      <c r="P365" s="140"/>
      <c r="Q365" s="140"/>
      <c r="R365" s="140"/>
      <c r="S365" s="140"/>
      <c r="T365" s="56">
        <f t="shared" si="15"/>
        <v>0</v>
      </c>
      <c r="U365" s="46"/>
      <c r="V365" s="95"/>
      <c r="W365" s="46"/>
      <c r="X365" s="46"/>
    </row>
    <row r="366" spans="2:24" ht="16.8" hidden="1" thickTop="1" thickBot="1" x14ac:dyDescent="0.35">
      <c r="B366" s="5"/>
      <c r="C366" s="139"/>
      <c r="D366" s="137" t="s">
        <v>289</v>
      </c>
      <c r="E366" s="455"/>
      <c r="F366" s="456"/>
      <c r="G366" s="110" t="s">
        <v>1</v>
      </c>
      <c r="H366" s="60"/>
      <c r="I366" s="140"/>
      <c r="J366" s="140"/>
      <c r="K366" s="140"/>
      <c r="L366" s="140"/>
      <c r="M366" s="140"/>
      <c r="N366" s="140"/>
      <c r="O366" s="140"/>
      <c r="P366" s="140"/>
      <c r="Q366" s="140"/>
      <c r="R366" s="140"/>
      <c r="S366" s="140"/>
      <c r="T366" s="56">
        <f t="shared" si="15"/>
        <v>0</v>
      </c>
      <c r="U366" s="46"/>
      <c r="V366" s="95"/>
      <c r="W366" s="46"/>
      <c r="X366" s="46"/>
    </row>
    <row r="367" spans="2:24" ht="16.8" hidden="1" thickTop="1" thickBot="1" x14ac:dyDescent="0.35">
      <c r="B367" s="5"/>
      <c r="C367" s="139"/>
      <c r="D367" s="137" t="s">
        <v>290</v>
      </c>
      <c r="E367" s="455"/>
      <c r="F367" s="456"/>
      <c r="G367" s="110" t="s">
        <v>1</v>
      </c>
      <c r="H367" s="60"/>
      <c r="I367" s="140"/>
      <c r="J367" s="140"/>
      <c r="K367" s="140"/>
      <c r="L367" s="140"/>
      <c r="M367" s="140"/>
      <c r="N367" s="140"/>
      <c r="O367" s="140"/>
      <c r="P367" s="140"/>
      <c r="Q367" s="140"/>
      <c r="R367" s="140"/>
      <c r="S367" s="140"/>
      <c r="T367" s="56">
        <f t="shared" si="15"/>
        <v>0</v>
      </c>
      <c r="U367" s="46"/>
      <c r="V367" s="95"/>
      <c r="W367" s="46"/>
      <c r="X367" s="46"/>
    </row>
    <row r="368" spans="2:24" ht="16.8" hidden="1" thickTop="1" thickBot="1" x14ac:dyDescent="0.35">
      <c r="B368" s="5"/>
      <c r="C368" s="139"/>
      <c r="D368" s="137" t="s">
        <v>291</v>
      </c>
      <c r="E368" s="455"/>
      <c r="F368" s="456"/>
      <c r="G368" s="110" t="s">
        <v>1</v>
      </c>
      <c r="H368" s="60"/>
      <c r="I368" s="140"/>
      <c r="J368" s="140"/>
      <c r="K368" s="140"/>
      <c r="L368" s="140"/>
      <c r="M368" s="140"/>
      <c r="N368" s="140"/>
      <c r="O368" s="140"/>
      <c r="P368" s="140"/>
      <c r="Q368" s="140"/>
      <c r="R368" s="140"/>
      <c r="S368" s="140"/>
      <c r="T368" s="56">
        <f t="shared" si="15"/>
        <v>0</v>
      </c>
      <c r="U368" s="46"/>
      <c r="V368" s="95"/>
      <c r="W368" s="46"/>
      <c r="X368" s="46"/>
    </row>
    <row r="369" spans="2:24" ht="16.8" hidden="1" thickTop="1" thickBot="1" x14ac:dyDescent="0.35">
      <c r="B369" s="5"/>
      <c r="C369" s="139"/>
      <c r="D369" s="137" t="s">
        <v>292</v>
      </c>
      <c r="E369" s="455"/>
      <c r="F369" s="456"/>
      <c r="G369" s="110" t="s">
        <v>1</v>
      </c>
      <c r="H369" s="60"/>
      <c r="I369" s="140"/>
      <c r="J369" s="140"/>
      <c r="K369" s="140"/>
      <c r="L369" s="140"/>
      <c r="M369" s="140"/>
      <c r="N369" s="140"/>
      <c r="O369" s="140"/>
      <c r="P369" s="140"/>
      <c r="Q369" s="140"/>
      <c r="R369" s="140"/>
      <c r="S369" s="140"/>
      <c r="T369" s="56">
        <f t="shared" si="15"/>
        <v>0</v>
      </c>
      <c r="U369" s="46"/>
      <c r="V369" s="95"/>
      <c r="W369" s="46"/>
      <c r="X369" s="46"/>
    </row>
    <row r="370" spans="2:24" ht="16.8" hidden="1" thickTop="1" thickBot="1" x14ac:dyDescent="0.35">
      <c r="B370" s="5"/>
      <c r="C370" s="139"/>
      <c r="D370" s="137" t="s">
        <v>293</v>
      </c>
      <c r="E370" s="455"/>
      <c r="F370" s="456"/>
      <c r="G370" s="110" t="s">
        <v>1</v>
      </c>
      <c r="H370" s="60"/>
      <c r="I370" s="140"/>
      <c r="J370" s="140"/>
      <c r="K370" s="140"/>
      <c r="L370" s="140"/>
      <c r="M370" s="140"/>
      <c r="N370" s="140"/>
      <c r="O370" s="140"/>
      <c r="P370" s="140"/>
      <c r="Q370" s="140"/>
      <c r="R370" s="140"/>
      <c r="S370" s="140"/>
      <c r="T370" s="56">
        <f t="shared" si="15"/>
        <v>0</v>
      </c>
      <c r="U370" s="46"/>
      <c r="V370" s="95"/>
      <c r="W370" s="46"/>
      <c r="X370" s="46"/>
    </row>
    <row r="371" spans="2:24" ht="16.8" hidden="1" thickTop="1" thickBot="1" x14ac:dyDescent="0.35">
      <c r="B371" s="5"/>
      <c r="C371" s="139"/>
      <c r="D371" s="137" t="s">
        <v>294</v>
      </c>
      <c r="E371" s="455"/>
      <c r="F371" s="456"/>
      <c r="G371" s="110" t="s">
        <v>1</v>
      </c>
      <c r="H371" s="60"/>
      <c r="I371" s="140"/>
      <c r="J371" s="140"/>
      <c r="K371" s="140"/>
      <c r="L371" s="140"/>
      <c r="M371" s="140"/>
      <c r="N371" s="140"/>
      <c r="O371" s="140"/>
      <c r="P371" s="140"/>
      <c r="Q371" s="140"/>
      <c r="R371" s="140"/>
      <c r="S371" s="140"/>
      <c r="T371" s="56">
        <f t="shared" si="15"/>
        <v>0</v>
      </c>
      <c r="U371" s="46"/>
      <c r="V371" s="95"/>
      <c r="W371" s="46"/>
      <c r="X371" s="46"/>
    </row>
    <row r="372" spans="2:24" ht="16.8" hidden="1" thickTop="1" thickBot="1" x14ac:dyDescent="0.35">
      <c r="B372" s="5"/>
      <c r="C372" s="139"/>
      <c r="D372" s="137" t="s">
        <v>295</v>
      </c>
      <c r="E372" s="455"/>
      <c r="F372" s="456"/>
      <c r="G372" s="110" t="s">
        <v>1</v>
      </c>
      <c r="H372" s="60"/>
      <c r="I372" s="140"/>
      <c r="J372" s="140"/>
      <c r="K372" s="140"/>
      <c r="L372" s="140"/>
      <c r="M372" s="140"/>
      <c r="N372" s="140"/>
      <c r="O372" s="140"/>
      <c r="P372" s="140"/>
      <c r="Q372" s="140"/>
      <c r="R372" s="140"/>
      <c r="S372" s="140"/>
      <c r="T372" s="56">
        <f t="shared" si="15"/>
        <v>0</v>
      </c>
      <c r="U372" s="46"/>
      <c r="V372" s="95"/>
      <c r="W372" s="46"/>
      <c r="X372" s="46"/>
    </row>
    <row r="373" spans="2:24" ht="16.8" hidden="1" thickTop="1" thickBot="1" x14ac:dyDescent="0.35">
      <c r="B373" s="5"/>
      <c r="C373" s="139"/>
      <c r="D373" s="137" t="s">
        <v>296</v>
      </c>
      <c r="E373" s="455"/>
      <c r="F373" s="456"/>
      <c r="G373" s="110" t="s">
        <v>1</v>
      </c>
      <c r="H373" s="60"/>
      <c r="I373" s="140"/>
      <c r="J373" s="140"/>
      <c r="K373" s="140"/>
      <c r="L373" s="140"/>
      <c r="M373" s="140"/>
      <c r="N373" s="140"/>
      <c r="O373" s="140"/>
      <c r="P373" s="140"/>
      <c r="Q373" s="140"/>
      <c r="R373" s="140"/>
      <c r="S373" s="140"/>
      <c r="T373" s="56">
        <f t="shared" si="15"/>
        <v>0</v>
      </c>
      <c r="U373" s="46"/>
      <c r="V373" s="95"/>
      <c r="W373" s="46"/>
      <c r="X373" s="46"/>
    </row>
    <row r="374" spans="2:24" ht="16.8" hidden="1" thickTop="1" thickBot="1" x14ac:dyDescent="0.35">
      <c r="B374" s="5"/>
      <c r="C374" s="139"/>
      <c r="D374" s="137" t="s">
        <v>164</v>
      </c>
      <c r="E374" s="455"/>
      <c r="F374" s="456"/>
      <c r="G374" s="110" t="s">
        <v>1</v>
      </c>
      <c r="H374" s="60"/>
      <c r="I374" s="140"/>
      <c r="J374" s="140"/>
      <c r="K374" s="140"/>
      <c r="L374" s="140"/>
      <c r="M374" s="140"/>
      <c r="N374" s="140"/>
      <c r="O374" s="140"/>
      <c r="P374" s="140"/>
      <c r="Q374" s="140"/>
      <c r="R374" s="140"/>
      <c r="S374" s="140"/>
      <c r="T374" s="56">
        <f t="shared" si="15"/>
        <v>0</v>
      </c>
      <c r="U374" s="46"/>
      <c r="V374" s="95"/>
      <c r="W374" s="46"/>
      <c r="X374" s="46"/>
    </row>
    <row r="375" spans="2:24" ht="16.8" hidden="1" thickTop="1" thickBot="1" x14ac:dyDescent="0.35">
      <c r="B375" s="5"/>
      <c r="C375" s="139"/>
      <c r="D375" s="137" t="s">
        <v>297</v>
      </c>
      <c r="E375" s="455"/>
      <c r="F375" s="456"/>
      <c r="G375" s="110" t="s">
        <v>1</v>
      </c>
      <c r="H375" s="60"/>
      <c r="I375" s="140"/>
      <c r="J375" s="140"/>
      <c r="K375" s="140"/>
      <c r="L375" s="140"/>
      <c r="M375" s="140"/>
      <c r="N375" s="140"/>
      <c r="O375" s="140"/>
      <c r="P375" s="140"/>
      <c r="Q375" s="140"/>
      <c r="R375" s="140"/>
      <c r="S375" s="140"/>
      <c r="T375" s="56">
        <f t="shared" si="15"/>
        <v>0</v>
      </c>
      <c r="U375" s="46"/>
      <c r="V375" s="95"/>
      <c r="W375" s="46"/>
      <c r="X375" s="46"/>
    </row>
    <row r="376" spans="2:24" ht="16.8" hidden="1" thickTop="1" thickBot="1" x14ac:dyDescent="0.35">
      <c r="B376" s="5"/>
      <c r="C376" s="139"/>
      <c r="D376" s="137" t="s">
        <v>298</v>
      </c>
      <c r="E376" s="455"/>
      <c r="F376" s="456"/>
      <c r="G376" s="110" t="s">
        <v>1</v>
      </c>
      <c r="H376" s="60"/>
      <c r="I376" s="140"/>
      <c r="J376" s="140"/>
      <c r="K376" s="140"/>
      <c r="L376" s="140"/>
      <c r="M376" s="140"/>
      <c r="N376" s="140"/>
      <c r="O376" s="140"/>
      <c r="P376" s="140"/>
      <c r="Q376" s="140"/>
      <c r="R376" s="140"/>
      <c r="S376" s="140"/>
      <c r="T376" s="56">
        <f t="shared" si="15"/>
        <v>0</v>
      </c>
      <c r="U376" s="46"/>
      <c r="V376" s="95"/>
      <c r="W376" s="46"/>
      <c r="X376" s="46"/>
    </row>
    <row r="377" spans="2:24" ht="16.8" hidden="1" thickTop="1" thickBot="1" x14ac:dyDescent="0.35">
      <c r="B377" s="5"/>
      <c r="C377" s="139"/>
      <c r="D377" s="137" t="s">
        <v>299</v>
      </c>
      <c r="E377" s="455"/>
      <c r="F377" s="456"/>
      <c r="G377" s="110" t="s">
        <v>1</v>
      </c>
      <c r="H377" s="60"/>
      <c r="I377" s="140"/>
      <c r="J377" s="140"/>
      <c r="K377" s="140"/>
      <c r="L377" s="140"/>
      <c r="M377" s="140"/>
      <c r="N377" s="140"/>
      <c r="O377" s="140"/>
      <c r="P377" s="140"/>
      <c r="Q377" s="140"/>
      <c r="R377" s="140"/>
      <c r="S377" s="140"/>
      <c r="T377" s="56">
        <f t="shared" si="15"/>
        <v>0</v>
      </c>
      <c r="U377" s="46"/>
      <c r="V377" s="95"/>
      <c r="W377" s="46"/>
      <c r="X377" s="46"/>
    </row>
    <row r="378" spans="2:24" ht="16.8" hidden="1" thickTop="1" thickBot="1" x14ac:dyDescent="0.35">
      <c r="B378" s="5"/>
      <c r="C378" s="139"/>
      <c r="D378" s="137" t="s">
        <v>300</v>
      </c>
      <c r="E378" s="455"/>
      <c r="F378" s="456"/>
      <c r="G378" s="110" t="s">
        <v>1</v>
      </c>
      <c r="H378" s="60"/>
      <c r="I378" s="140"/>
      <c r="J378" s="140"/>
      <c r="K378" s="140"/>
      <c r="L378" s="140"/>
      <c r="M378" s="140"/>
      <c r="N378" s="140"/>
      <c r="O378" s="140"/>
      <c r="P378" s="140"/>
      <c r="Q378" s="140"/>
      <c r="R378" s="140"/>
      <c r="S378" s="140"/>
      <c r="T378" s="56">
        <f t="shared" ref="T378:T441" si="16">SUM($H378:$S378)</f>
        <v>0</v>
      </c>
      <c r="U378" s="46"/>
      <c r="V378" s="95"/>
      <c r="W378" s="46"/>
      <c r="X378" s="46"/>
    </row>
    <row r="379" spans="2:24" ht="16.8" hidden="1" thickTop="1" thickBot="1" x14ac:dyDescent="0.35">
      <c r="B379" s="5"/>
      <c r="C379" s="139"/>
      <c r="D379" s="137" t="s">
        <v>301</v>
      </c>
      <c r="E379" s="455"/>
      <c r="F379" s="456"/>
      <c r="G379" s="110" t="s">
        <v>1</v>
      </c>
      <c r="H379" s="60"/>
      <c r="I379" s="140"/>
      <c r="J379" s="140"/>
      <c r="K379" s="140"/>
      <c r="L379" s="140"/>
      <c r="M379" s="140"/>
      <c r="N379" s="140"/>
      <c r="O379" s="140"/>
      <c r="P379" s="140"/>
      <c r="Q379" s="140"/>
      <c r="R379" s="140"/>
      <c r="S379" s="140"/>
      <c r="T379" s="56">
        <f t="shared" si="16"/>
        <v>0</v>
      </c>
      <c r="U379" s="46"/>
      <c r="V379" s="95"/>
      <c r="W379" s="46"/>
      <c r="X379" s="46"/>
    </row>
    <row r="380" spans="2:24" ht="16.8" hidden="1" thickTop="1" thickBot="1" x14ac:dyDescent="0.35">
      <c r="B380" s="5"/>
      <c r="C380" s="139"/>
      <c r="D380" s="137" t="s">
        <v>302</v>
      </c>
      <c r="E380" s="455"/>
      <c r="F380" s="456"/>
      <c r="G380" s="110" t="s">
        <v>1</v>
      </c>
      <c r="H380" s="60"/>
      <c r="I380" s="140"/>
      <c r="J380" s="140"/>
      <c r="K380" s="140"/>
      <c r="L380" s="140"/>
      <c r="M380" s="140"/>
      <c r="N380" s="140"/>
      <c r="O380" s="140"/>
      <c r="P380" s="140"/>
      <c r="Q380" s="140"/>
      <c r="R380" s="140"/>
      <c r="S380" s="140"/>
      <c r="T380" s="56">
        <f t="shared" si="16"/>
        <v>0</v>
      </c>
      <c r="U380" s="46"/>
      <c r="V380" s="95"/>
      <c r="W380" s="46"/>
      <c r="X380" s="46"/>
    </row>
    <row r="381" spans="2:24" ht="16.8" hidden="1" thickTop="1" thickBot="1" x14ac:dyDescent="0.35">
      <c r="B381" s="5"/>
      <c r="C381" s="139"/>
      <c r="D381" s="137" t="s">
        <v>303</v>
      </c>
      <c r="E381" s="455"/>
      <c r="F381" s="456"/>
      <c r="G381" s="110" t="s">
        <v>1</v>
      </c>
      <c r="H381" s="60"/>
      <c r="I381" s="140"/>
      <c r="J381" s="140"/>
      <c r="K381" s="140"/>
      <c r="L381" s="140"/>
      <c r="M381" s="140"/>
      <c r="N381" s="140"/>
      <c r="O381" s="140"/>
      <c r="P381" s="140"/>
      <c r="Q381" s="140"/>
      <c r="R381" s="140"/>
      <c r="S381" s="140"/>
      <c r="T381" s="56">
        <f t="shared" si="16"/>
        <v>0</v>
      </c>
      <c r="U381" s="46"/>
      <c r="V381" s="95"/>
      <c r="W381" s="46"/>
      <c r="X381" s="46"/>
    </row>
    <row r="382" spans="2:24" ht="16.8" hidden="1" thickTop="1" thickBot="1" x14ac:dyDescent="0.35">
      <c r="B382" s="5"/>
      <c r="C382" s="139"/>
      <c r="D382" s="137" t="s">
        <v>304</v>
      </c>
      <c r="E382" s="455"/>
      <c r="F382" s="456"/>
      <c r="G382" s="110" t="s">
        <v>1</v>
      </c>
      <c r="H382" s="60"/>
      <c r="I382" s="140"/>
      <c r="J382" s="140"/>
      <c r="K382" s="140"/>
      <c r="L382" s="140"/>
      <c r="M382" s="140"/>
      <c r="N382" s="140"/>
      <c r="O382" s="140"/>
      <c r="P382" s="140"/>
      <c r="Q382" s="140"/>
      <c r="R382" s="140"/>
      <c r="S382" s="140"/>
      <c r="T382" s="56">
        <f t="shared" si="16"/>
        <v>0</v>
      </c>
      <c r="U382" s="46"/>
      <c r="V382" s="95"/>
      <c r="W382" s="46"/>
      <c r="X382" s="46"/>
    </row>
    <row r="383" spans="2:24" ht="16.8" hidden="1" thickTop="1" thickBot="1" x14ac:dyDescent="0.35">
      <c r="B383" s="5"/>
      <c r="C383" s="139"/>
      <c r="D383" s="137" t="s">
        <v>305</v>
      </c>
      <c r="E383" s="455"/>
      <c r="F383" s="456"/>
      <c r="G383" s="110" t="s">
        <v>1</v>
      </c>
      <c r="H383" s="60"/>
      <c r="I383" s="140"/>
      <c r="J383" s="140"/>
      <c r="K383" s="140"/>
      <c r="L383" s="140"/>
      <c r="M383" s="140"/>
      <c r="N383" s="140"/>
      <c r="O383" s="140"/>
      <c r="P383" s="140"/>
      <c r="Q383" s="140"/>
      <c r="R383" s="140"/>
      <c r="S383" s="140"/>
      <c r="T383" s="56">
        <f t="shared" si="16"/>
        <v>0</v>
      </c>
      <c r="U383" s="46"/>
      <c r="V383" s="95"/>
      <c r="W383" s="46"/>
      <c r="X383" s="46"/>
    </row>
    <row r="384" spans="2:24" ht="16.8" hidden="1" thickTop="1" thickBot="1" x14ac:dyDescent="0.35">
      <c r="B384" s="5"/>
      <c r="C384" s="139"/>
      <c r="D384" s="137" t="s">
        <v>306</v>
      </c>
      <c r="E384" s="455"/>
      <c r="F384" s="456"/>
      <c r="G384" s="110" t="s">
        <v>1</v>
      </c>
      <c r="H384" s="60"/>
      <c r="I384" s="140"/>
      <c r="J384" s="140"/>
      <c r="K384" s="140"/>
      <c r="L384" s="140"/>
      <c r="M384" s="140"/>
      <c r="N384" s="140"/>
      <c r="O384" s="140"/>
      <c r="P384" s="140"/>
      <c r="Q384" s="140"/>
      <c r="R384" s="140"/>
      <c r="S384" s="140"/>
      <c r="T384" s="56">
        <f t="shared" si="16"/>
        <v>0</v>
      </c>
      <c r="U384" s="46"/>
      <c r="V384" s="95"/>
      <c r="W384" s="46"/>
      <c r="X384" s="46"/>
    </row>
    <row r="385" spans="2:24" ht="16.8" hidden="1" thickTop="1" thickBot="1" x14ac:dyDescent="0.35">
      <c r="B385" s="5"/>
      <c r="C385" s="139"/>
      <c r="D385" s="137" t="s">
        <v>307</v>
      </c>
      <c r="E385" s="455"/>
      <c r="F385" s="456"/>
      <c r="G385" s="110" t="s">
        <v>1</v>
      </c>
      <c r="H385" s="60"/>
      <c r="I385" s="140"/>
      <c r="J385" s="140"/>
      <c r="K385" s="140"/>
      <c r="L385" s="140"/>
      <c r="M385" s="140"/>
      <c r="N385" s="140"/>
      <c r="O385" s="140"/>
      <c r="P385" s="140"/>
      <c r="Q385" s="140"/>
      <c r="R385" s="140"/>
      <c r="S385" s="140"/>
      <c r="T385" s="56">
        <f t="shared" si="16"/>
        <v>0</v>
      </c>
      <c r="U385" s="46"/>
      <c r="V385" s="95"/>
      <c r="W385" s="46"/>
      <c r="X385" s="46"/>
    </row>
    <row r="386" spans="2:24" ht="16.8" hidden="1" thickTop="1" thickBot="1" x14ac:dyDescent="0.35">
      <c r="B386" s="5"/>
      <c r="C386" s="139"/>
      <c r="D386" s="137" t="s">
        <v>308</v>
      </c>
      <c r="E386" s="455"/>
      <c r="F386" s="456"/>
      <c r="G386" s="110" t="s">
        <v>1</v>
      </c>
      <c r="H386" s="60"/>
      <c r="I386" s="140"/>
      <c r="J386" s="140"/>
      <c r="K386" s="140"/>
      <c r="L386" s="140"/>
      <c r="M386" s="140"/>
      <c r="N386" s="140"/>
      <c r="O386" s="140"/>
      <c r="P386" s="140"/>
      <c r="Q386" s="140"/>
      <c r="R386" s="140"/>
      <c r="S386" s="140"/>
      <c r="T386" s="56">
        <f t="shared" si="16"/>
        <v>0</v>
      </c>
      <c r="U386" s="46"/>
      <c r="V386" s="95"/>
      <c r="W386" s="46"/>
      <c r="X386" s="46"/>
    </row>
    <row r="387" spans="2:24" ht="16.8" hidden="1" thickTop="1" thickBot="1" x14ac:dyDescent="0.35">
      <c r="B387" s="5"/>
      <c r="C387" s="139"/>
      <c r="D387" s="137" t="s">
        <v>309</v>
      </c>
      <c r="E387" s="455"/>
      <c r="F387" s="456"/>
      <c r="G387" s="110" t="s">
        <v>1</v>
      </c>
      <c r="H387" s="60"/>
      <c r="I387" s="140"/>
      <c r="J387" s="140"/>
      <c r="K387" s="140"/>
      <c r="L387" s="140"/>
      <c r="M387" s="140"/>
      <c r="N387" s="140"/>
      <c r="O387" s="140"/>
      <c r="P387" s="140"/>
      <c r="Q387" s="140"/>
      <c r="R387" s="140"/>
      <c r="S387" s="140"/>
      <c r="T387" s="56">
        <f t="shared" si="16"/>
        <v>0</v>
      </c>
      <c r="U387" s="46"/>
      <c r="V387" s="95"/>
      <c r="W387" s="46"/>
      <c r="X387" s="46"/>
    </row>
    <row r="388" spans="2:24" ht="16.8" hidden="1" thickTop="1" thickBot="1" x14ac:dyDescent="0.35">
      <c r="B388" s="5"/>
      <c r="C388" s="139"/>
      <c r="D388" s="137" t="s">
        <v>310</v>
      </c>
      <c r="E388" s="455"/>
      <c r="F388" s="456"/>
      <c r="G388" s="110" t="s">
        <v>1</v>
      </c>
      <c r="H388" s="60"/>
      <c r="I388" s="140"/>
      <c r="J388" s="140"/>
      <c r="K388" s="140"/>
      <c r="L388" s="140"/>
      <c r="M388" s="140"/>
      <c r="N388" s="140"/>
      <c r="O388" s="140"/>
      <c r="P388" s="140"/>
      <c r="Q388" s="140"/>
      <c r="R388" s="140"/>
      <c r="S388" s="140"/>
      <c r="T388" s="56">
        <f t="shared" si="16"/>
        <v>0</v>
      </c>
      <c r="U388" s="46"/>
      <c r="V388" s="95"/>
      <c r="W388" s="46"/>
      <c r="X388" s="46"/>
    </row>
    <row r="389" spans="2:24" ht="16.8" hidden="1" thickTop="1" thickBot="1" x14ac:dyDescent="0.35">
      <c r="B389" s="5"/>
      <c r="C389" s="139"/>
      <c r="D389" s="137" t="s">
        <v>311</v>
      </c>
      <c r="E389" s="455"/>
      <c r="F389" s="456"/>
      <c r="G389" s="110" t="s">
        <v>1</v>
      </c>
      <c r="H389" s="60"/>
      <c r="I389" s="140"/>
      <c r="J389" s="140"/>
      <c r="K389" s="140"/>
      <c r="L389" s="140"/>
      <c r="M389" s="140"/>
      <c r="N389" s="140"/>
      <c r="O389" s="140"/>
      <c r="P389" s="140"/>
      <c r="Q389" s="140"/>
      <c r="R389" s="140"/>
      <c r="S389" s="140"/>
      <c r="T389" s="56">
        <f t="shared" si="16"/>
        <v>0</v>
      </c>
      <c r="U389" s="46"/>
      <c r="V389" s="95"/>
      <c r="W389" s="46"/>
      <c r="X389" s="46"/>
    </row>
    <row r="390" spans="2:24" ht="16.8" hidden="1" thickTop="1" thickBot="1" x14ac:dyDescent="0.35">
      <c r="B390" s="5"/>
      <c r="C390" s="139"/>
      <c r="D390" s="137" t="s">
        <v>312</v>
      </c>
      <c r="E390" s="455"/>
      <c r="F390" s="456"/>
      <c r="G390" s="110" t="s">
        <v>1</v>
      </c>
      <c r="H390" s="60"/>
      <c r="I390" s="140"/>
      <c r="J390" s="140"/>
      <c r="K390" s="140"/>
      <c r="L390" s="140"/>
      <c r="M390" s="140"/>
      <c r="N390" s="140"/>
      <c r="O390" s="140"/>
      <c r="P390" s="140"/>
      <c r="Q390" s="140"/>
      <c r="R390" s="140"/>
      <c r="S390" s="140"/>
      <c r="T390" s="56">
        <f t="shared" si="16"/>
        <v>0</v>
      </c>
      <c r="U390" s="46"/>
      <c r="V390" s="95"/>
      <c r="W390" s="46"/>
      <c r="X390" s="46"/>
    </row>
    <row r="391" spans="2:24" ht="16.8" hidden="1" thickTop="1" thickBot="1" x14ac:dyDescent="0.35">
      <c r="B391" s="5"/>
      <c r="C391" s="139"/>
      <c r="D391" s="137" t="s">
        <v>313</v>
      </c>
      <c r="E391" s="455"/>
      <c r="F391" s="456"/>
      <c r="G391" s="110" t="s">
        <v>1</v>
      </c>
      <c r="H391" s="60"/>
      <c r="I391" s="140"/>
      <c r="J391" s="140"/>
      <c r="K391" s="140"/>
      <c r="L391" s="140"/>
      <c r="M391" s="140"/>
      <c r="N391" s="140"/>
      <c r="O391" s="140"/>
      <c r="P391" s="140"/>
      <c r="Q391" s="140"/>
      <c r="R391" s="140"/>
      <c r="S391" s="140"/>
      <c r="T391" s="56">
        <f t="shared" si="16"/>
        <v>0</v>
      </c>
      <c r="U391" s="46"/>
      <c r="V391" s="95"/>
      <c r="W391" s="46"/>
      <c r="X391" s="46"/>
    </row>
    <row r="392" spans="2:24" ht="16.8" hidden="1" thickTop="1" thickBot="1" x14ac:dyDescent="0.35">
      <c r="B392" s="5"/>
      <c r="C392" s="139"/>
      <c r="D392" s="137" t="s">
        <v>314</v>
      </c>
      <c r="E392" s="455"/>
      <c r="F392" s="456"/>
      <c r="G392" s="110" t="s">
        <v>1</v>
      </c>
      <c r="H392" s="60"/>
      <c r="I392" s="140"/>
      <c r="J392" s="140"/>
      <c r="K392" s="140"/>
      <c r="L392" s="140"/>
      <c r="M392" s="140"/>
      <c r="N392" s="140"/>
      <c r="O392" s="140"/>
      <c r="P392" s="140"/>
      <c r="Q392" s="140"/>
      <c r="R392" s="140"/>
      <c r="S392" s="140"/>
      <c r="T392" s="56">
        <f t="shared" si="16"/>
        <v>0</v>
      </c>
      <c r="U392" s="46"/>
      <c r="V392" s="95"/>
      <c r="W392" s="46"/>
      <c r="X392" s="46"/>
    </row>
    <row r="393" spans="2:24" ht="16.8" hidden="1" thickTop="1" thickBot="1" x14ac:dyDescent="0.35">
      <c r="B393" s="5"/>
      <c r="C393" s="139"/>
      <c r="D393" s="137" t="s">
        <v>315</v>
      </c>
      <c r="E393" s="455"/>
      <c r="F393" s="456"/>
      <c r="G393" s="110" t="s">
        <v>1</v>
      </c>
      <c r="H393" s="60"/>
      <c r="I393" s="140"/>
      <c r="J393" s="140"/>
      <c r="K393" s="140"/>
      <c r="L393" s="140"/>
      <c r="M393" s="140"/>
      <c r="N393" s="140"/>
      <c r="O393" s="140"/>
      <c r="P393" s="140"/>
      <c r="Q393" s="140"/>
      <c r="R393" s="140"/>
      <c r="S393" s="140"/>
      <c r="T393" s="56">
        <f t="shared" si="16"/>
        <v>0</v>
      </c>
      <c r="U393" s="46"/>
      <c r="V393" s="95"/>
      <c r="W393" s="46"/>
      <c r="X393" s="46"/>
    </row>
    <row r="394" spans="2:24" ht="16.8" hidden="1" thickTop="1" thickBot="1" x14ac:dyDescent="0.35">
      <c r="B394" s="5"/>
      <c r="C394" s="139"/>
      <c r="D394" s="137" t="s">
        <v>316</v>
      </c>
      <c r="E394" s="455"/>
      <c r="F394" s="456"/>
      <c r="G394" s="110" t="s">
        <v>1</v>
      </c>
      <c r="H394" s="60"/>
      <c r="I394" s="140"/>
      <c r="J394" s="140"/>
      <c r="K394" s="140"/>
      <c r="L394" s="140"/>
      <c r="M394" s="140"/>
      <c r="N394" s="140"/>
      <c r="O394" s="140"/>
      <c r="P394" s="140"/>
      <c r="Q394" s="140"/>
      <c r="R394" s="140"/>
      <c r="S394" s="140"/>
      <c r="T394" s="56">
        <f t="shared" si="16"/>
        <v>0</v>
      </c>
      <c r="U394" s="46"/>
      <c r="V394" s="95"/>
      <c r="W394" s="46"/>
      <c r="X394" s="46"/>
    </row>
    <row r="395" spans="2:24" ht="16.8" hidden="1" thickTop="1" thickBot="1" x14ac:dyDescent="0.35">
      <c r="B395" s="5"/>
      <c r="C395" s="139"/>
      <c r="D395" s="137" t="s">
        <v>317</v>
      </c>
      <c r="E395" s="455"/>
      <c r="F395" s="456"/>
      <c r="G395" s="110" t="s">
        <v>1</v>
      </c>
      <c r="H395" s="60"/>
      <c r="I395" s="140"/>
      <c r="J395" s="140"/>
      <c r="K395" s="140"/>
      <c r="L395" s="140"/>
      <c r="M395" s="140"/>
      <c r="N395" s="140"/>
      <c r="O395" s="140"/>
      <c r="P395" s="140"/>
      <c r="Q395" s="140"/>
      <c r="R395" s="140"/>
      <c r="S395" s="140"/>
      <c r="T395" s="56">
        <f t="shared" si="16"/>
        <v>0</v>
      </c>
      <c r="U395" s="46"/>
      <c r="V395" s="95"/>
      <c r="W395" s="46"/>
      <c r="X395" s="46"/>
    </row>
    <row r="396" spans="2:24" ht="16.8" hidden="1" thickTop="1" thickBot="1" x14ac:dyDescent="0.35">
      <c r="B396" s="5"/>
      <c r="C396" s="139"/>
      <c r="D396" s="137" t="s">
        <v>318</v>
      </c>
      <c r="E396" s="455"/>
      <c r="F396" s="456"/>
      <c r="G396" s="110" t="s">
        <v>1</v>
      </c>
      <c r="H396" s="60"/>
      <c r="I396" s="140"/>
      <c r="J396" s="140"/>
      <c r="K396" s="140"/>
      <c r="L396" s="140"/>
      <c r="M396" s="140"/>
      <c r="N396" s="140"/>
      <c r="O396" s="140"/>
      <c r="P396" s="140"/>
      <c r="Q396" s="140"/>
      <c r="R396" s="140"/>
      <c r="S396" s="140"/>
      <c r="T396" s="56">
        <f t="shared" si="16"/>
        <v>0</v>
      </c>
      <c r="U396" s="46"/>
      <c r="V396" s="95"/>
      <c r="W396" s="46"/>
      <c r="X396" s="46"/>
    </row>
    <row r="397" spans="2:24" ht="16.8" hidden="1" thickTop="1" thickBot="1" x14ac:dyDescent="0.35">
      <c r="B397" s="5"/>
      <c r="C397" s="139"/>
      <c r="D397" s="137" t="s">
        <v>319</v>
      </c>
      <c r="E397" s="455"/>
      <c r="F397" s="456"/>
      <c r="G397" s="110" t="s">
        <v>1</v>
      </c>
      <c r="H397" s="60"/>
      <c r="I397" s="140"/>
      <c r="J397" s="140"/>
      <c r="K397" s="140"/>
      <c r="L397" s="140"/>
      <c r="M397" s="140"/>
      <c r="N397" s="140"/>
      <c r="O397" s="140"/>
      <c r="P397" s="140"/>
      <c r="Q397" s="140"/>
      <c r="R397" s="140"/>
      <c r="S397" s="140"/>
      <c r="T397" s="56">
        <f t="shared" si="16"/>
        <v>0</v>
      </c>
      <c r="U397" s="46"/>
      <c r="V397" s="95"/>
      <c r="W397" s="46"/>
      <c r="X397" s="46"/>
    </row>
    <row r="398" spans="2:24" ht="16.8" hidden="1" thickTop="1" thickBot="1" x14ac:dyDescent="0.35">
      <c r="B398" s="5"/>
      <c r="C398" s="139"/>
      <c r="D398" s="137" t="s">
        <v>320</v>
      </c>
      <c r="E398" s="455"/>
      <c r="F398" s="456"/>
      <c r="G398" s="110" t="s">
        <v>1</v>
      </c>
      <c r="H398" s="60"/>
      <c r="I398" s="140"/>
      <c r="J398" s="140"/>
      <c r="K398" s="140"/>
      <c r="L398" s="140"/>
      <c r="M398" s="140"/>
      <c r="N398" s="140"/>
      <c r="O398" s="140"/>
      <c r="P398" s="140"/>
      <c r="Q398" s="140"/>
      <c r="R398" s="140"/>
      <c r="S398" s="140"/>
      <c r="T398" s="56">
        <f t="shared" si="16"/>
        <v>0</v>
      </c>
      <c r="U398" s="46"/>
      <c r="V398" s="95"/>
      <c r="W398" s="46"/>
      <c r="X398" s="46"/>
    </row>
    <row r="399" spans="2:24" ht="16.8" hidden="1" thickTop="1" thickBot="1" x14ac:dyDescent="0.35">
      <c r="B399" s="5"/>
      <c r="C399" s="139"/>
      <c r="D399" s="137" t="s">
        <v>165</v>
      </c>
      <c r="E399" s="455"/>
      <c r="F399" s="456"/>
      <c r="G399" s="110" t="s">
        <v>1</v>
      </c>
      <c r="H399" s="60"/>
      <c r="I399" s="140"/>
      <c r="J399" s="140"/>
      <c r="K399" s="140"/>
      <c r="L399" s="140"/>
      <c r="M399" s="140"/>
      <c r="N399" s="140"/>
      <c r="O399" s="140"/>
      <c r="P399" s="140"/>
      <c r="Q399" s="140"/>
      <c r="R399" s="140"/>
      <c r="S399" s="140"/>
      <c r="T399" s="56">
        <f t="shared" si="16"/>
        <v>0</v>
      </c>
      <c r="U399" s="46"/>
      <c r="V399" s="95"/>
      <c r="W399" s="46"/>
      <c r="X399" s="46"/>
    </row>
    <row r="400" spans="2:24" ht="16.8" hidden="1" thickTop="1" thickBot="1" x14ac:dyDescent="0.35">
      <c r="B400" s="5"/>
      <c r="C400" s="139"/>
      <c r="D400" s="137" t="s">
        <v>321</v>
      </c>
      <c r="E400" s="455"/>
      <c r="F400" s="456"/>
      <c r="G400" s="110" t="s">
        <v>1</v>
      </c>
      <c r="H400" s="60"/>
      <c r="I400" s="140"/>
      <c r="J400" s="140"/>
      <c r="K400" s="140"/>
      <c r="L400" s="140"/>
      <c r="M400" s="140"/>
      <c r="N400" s="140"/>
      <c r="O400" s="140"/>
      <c r="P400" s="140"/>
      <c r="Q400" s="140"/>
      <c r="R400" s="140"/>
      <c r="S400" s="140"/>
      <c r="T400" s="56">
        <f t="shared" si="16"/>
        <v>0</v>
      </c>
      <c r="U400" s="46"/>
      <c r="V400" s="95"/>
      <c r="W400" s="46"/>
      <c r="X400" s="46"/>
    </row>
    <row r="401" spans="2:24" ht="16.8" hidden="1" thickTop="1" thickBot="1" x14ac:dyDescent="0.35">
      <c r="B401" s="5"/>
      <c r="C401" s="139"/>
      <c r="D401" s="137" t="s">
        <v>322</v>
      </c>
      <c r="E401" s="455"/>
      <c r="F401" s="456"/>
      <c r="G401" s="110" t="s">
        <v>1</v>
      </c>
      <c r="H401" s="60"/>
      <c r="I401" s="140"/>
      <c r="J401" s="140"/>
      <c r="K401" s="140"/>
      <c r="L401" s="140"/>
      <c r="M401" s="140"/>
      <c r="N401" s="140"/>
      <c r="O401" s="140"/>
      <c r="P401" s="140"/>
      <c r="Q401" s="140"/>
      <c r="R401" s="140"/>
      <c r="S401" s="140"/>
      <c r="T401" s="56">
        <f t="shared" si="16"/>
        <v>0</v>
      </c>
      <c r="U401" s="46"/>
      <c r="V401" s="95"/>
      <c r="W401" s="46"/>
      <c r="X401" s="46"/>
    </row>
    <row r="402" spans="2:24" ht="16.8" hidden="1" thickTop="1" thickBot="1" x14ac:dyDescent="0.35">
      <c r="B402" s="5"/>
      <c r="C402" s="139"/>
      <c r="D402" s="137" t="s">
        <v>323</v>
      </c>
      <c r="E402" s="455"/>
      <c r="F402" s="456"/>
      <c r="G402" s="110" t="s">
        <v>1</v>
      </c>
      <c r="H402" s="60"/>
      <c r="I402" s="140"/>
      <c r="J402" s="140"/>
      <c r="K402" s="140"/>
      <c r="L402" s="140"/>
      <c r="M402" s="140"/>
      <c r="N402" s="140"/>
      <c r="O402" s="140"/>
      <c r="P402" s="140"/>
      <c r="Q402" s="140"/>
      <c r="R402" s="140"/>
      <c r="S402" s="140"/>
      <c r="T402" s="56">
        <f t="shared" si="16"/>
        <v>0</v>
      </c>
      <c r="U402" s="46"/>
      <c r="V402" s="95"/>
      <c r="W402" s="46"/>
      <c r="X402" s="46"/>
    </row>
    <row r="403" spans="2:24" ht="16.8" hidden="1" thickTop="1" thickBot="1" x14ac:dyDescent="0.35">
      <c r="B403" s="5"/>
      <c r="C403" s="139"/>
      <c r="D403" s="137" t="s">
        <v>324</v>
      </c>
      <c r="E403" s="455"/>
      <c r="F403" s="456"/>
      <c r="G403" s="110" t="s">
        <v>1</v>
      </c>
      <c r="H403" s="60"/>
      <c r="I403" s="140"/>
      <c r="J403" s="140"/>
      <c r="K403" s="140"/>
      <c r="L403" s="140"/>
      <c r="M403" s="140"/>
      <c r="N403" s="140"/>
      <c r="O403" s="140"/>
      <c r="P403" s="140"/>
      <c r="Q403" s="140"/>
      <c r="R403" s="140"/>
      <c r="S403" s="140"/>
      <c r="T403" s="56">
        <f t="shared" si="16"/>
        <v>0</v>
      </c>
      <c r="U403" s="46"/>
      <c r="V403" s="95"/>
      <c r="W403" s="46"/>
      <c r="X403" s="46"/>
    </row>
    <row r="404" spans="2:24" ht="16.8" hidden="1" thickTop="1" thickBot="1" x14ac:dyDescent="0.35">
      <c r="B404" s="5"/>
      <c r="C404" s="139"/>
      <c r="D404" s="137" t="s">
        <v>325</v>
      </c>
      <c r="E404" s="455"/>
      <c r="F404" s="456"/>
      <c r="G404" s="110" t="s">
        <v>1</v>
      </c>
      <c r="H404" s="60"/>
      <c r="I404" s="140"/>
      <c r="J404" s="140"/>
      <c r="K404" s="140"/>
      <c r="L404" s="140"/>
      <c r="M404" s="140"/>
      <c r="N404" s="140"/>
      <c r="O404" s="140"/>
      <c r="P404" s="140"/>
      <c r="Q404" s="140"/>
      <c r="R404" s="140"/>
      <c r="S404" s="140"/>
      <c r="T404" s="56">
        <f t="shared" si="16"/>
        <v>0</v>
      </c>
      <c r="U404" s="46"/>
      <c r="V404" s="95"/>
      <c r="W404" s="46"/>
      <c r="X404" s="46"/>
    </row>
    <row r="405" spans="2:24" ht="16.8" hidden="1" thickTop="1" thickBot="1" x14ac:dyDescent="0.35">
      <c r="B405" s="5"/>
      <c r="C405" s="139"/>
      <c r="D405" s="137" t="s">
        <v>326</v>
      </c>
      <c r="E405" s="455"/>
      <c r="F405" s="456"/>
      <c r="G405" s="110" t="s">
        <v>1</v>
      </c>
      <c r="H405" s="60"/>
      <c r="I405" s="140"/>
      <c r="J405" s="140"/>
      <c r="K405" s="140"/>
      <c r="L405" s="140"/>
      <c r="M405" s="140"/>
      <c r="N405" s="140"/>
      <c r="O405" s="140"/>
      <c r="P405" s="140"/>
      <c r="Q405" s="140"/>
      <c r="R405" s="140"/>
      <c r="S405" s="140"/>
      <c r="T405" s="56">
        <f t="shared" si="16"/>
        <v>0</v>
      </c>
      <c r="U405" s="46"/>
      <c r="V405" s="95"/>
      <c r="W405" s="46"/>
      <c r="X405" s="46"/>
    </row>
    <row r="406" spans="2:24" ht="16.8" hidden="1" thickTop="1" thickBot="1" x14ac:dyDescent="0.35">
      <c r="B406" s="5"/>
      <c r="C406" s="139"/>
      <c r="D406" s="137" t="s">
        <v>327</v>
      </c>
      <c r="E406" s="455"/>
      <c r="F406" s="456"/>
      <c r="G406" s="110" t="s">
        <v>1</v>
      </c>
      <c r="H406" s="60"/>
      <c r="I406" s="140"/>
      <c r="J406" s="140"/>
      <c r="K406" s="140"/>
      <c r="L406" s="140"/>
      <c r="M406" s="140"/>
      <c r="N406" s="140"/>
      <c r="O406" s="140"/>
      <c r="P406" s="140"/>
      <c r="Q406" s="140"/>
      <c r="R406" s="140"/>
      <c r="S406" s="140"/>
      <c r="T406" s="56">
        <f t="shared" si="16"/>
        <v>0</v>
      </c>
      <c r="U406" s="46"/>
      <c r="V406" s="95"/>
      <c r="W406" s="46"/>
      <c r="X406" s="46"/>
    </row>
    <row r="407" spans="2:24" ht="16.8" hidden="1" thickTop="1" thickBot="1" x14ac:dyDescent="0.35">
      <c r="B407" s="5"/>
      <c r="C407" s="139"/>
      <c r="D407" s="137" t="s">
        <v>328</v>
      </c>
      <c r="E407" s="455"/>
      <c r="F407" s="456"/>
      <c r="G407" s="110" t="s">
        <v>1</v>
      </c>
      <c r="H407" s="60"/>
      <c r="I407" s="140"/>
      <c r="J407" s="140"/>
      <c r="K407" s="140"/>
      <c r="L407" s="140"/>
      <c r="M407" s="140"/>
      <c r="N407" s="140"/>
      <c r="O407" s="140"/>
      <c r="P407" s="140"/>
      <c r="Q407" s="140"/>
      <c r="R407" s="140"/>
      <c r="S407" s="140"/>
      <c r="T407" s="56">
        <f t="shared" si="16"/>
        <v>0</v>
      </c>
      <c r="U407" s="46"/>
      <c r="V407" s="95"/>
      <c r="W407" s="46"/>
      <c r="X407" s="46"/>
    </row>
    <row r="408" spans="2:24" ht="16.8" hidden="1" thickTop="1" thickBot="1" x14ac:dyDescent="0.35">
      <c r="B408" s="5"/>
      <c r="C408" s="139"/>
      <c r="D408" s="137" t="s">
        <v>329</v>
      </c>
      <c r="E408" s="455"/>
      <c r="F408" s="456"/>
      <c r="G408" s="110" t="s">
        <v>1</v>
      </c>
      <c r="H408" s="60"/>
      <c r="I408" s="140"/>
      <c r="J408" s="140"/>
      <c r="K408" s="140"/>
      <c r="L408" s="140"/>
      <c r="M408" s="140"/>
      <c r="N408" s="140"/>
      <c r="O408" s="140"/>
      <c r="P408" s="140"/>
      <c r="Q408" s="140"/>
      <c r="R408" s="140"/>
      <c r="S408" s="140"/>
      <c r="T408" s="56">
        <f t="shared" si="16"/>
        <v>0</v>
      </c>
      <c r="U408" s="46"/>
      <c r="V408" s="95"/>
      <c r="W408" s="46"/>
      <c r="X408" s="46"/>
    </row>
    <row r="409" spans="2:24" ht="16.8" hidden="1" thickTop="1" thickBot="1" x14ac:dyDescent="0.35">
      <c r="B409" s="5"/>
      <c r="C409" s="139"/>
      <c r="D409" s="137" t="s">
        <v>330</v>
      </c>
      <c r="E409" s="455"/>
      <c r="F409" s="456"/>
      <c r="G409" s="110" t="s">
        <v>1</v>
      </c>
      <c r="H409" s="60"/>
      <c r="I409" s="140"/>
      <c r="J409" s="140"/>
      <c r="K409" s="140"/>
      <c r="L409" s="140"/>
      <c r="M409" s="140"/>
      <c r="N409" s="140"/>
      <c r="O409" s="140"/>
      <c r="P409" s="140"/>
      <c r="Q409" s="140"/>
      <c r="R409" s="140"/>
      <c r="S409" s="140"/>
      <c r="T409" s="56">
        <f t="shared" si="16"/>
        <v>0</v>
      </c>
      <c r="U409" s="46"/>
      <c r="V409" s="95"/>
      <c r="W409" s="46"/>
      <c r="X409" s="46"/>
    </row>
    <row r="410" spans="2:24" ht="16.8" hidden="1" thickTop="1" thickBot="1" x14ac:dyDescent="0.35">
      <c r="B410" s="5"/>
      <c r="C410" s="139"/>
      <c r="D410" s="137" t="s">
        <v>331</v>
      </c>
      <c r="E410" s="455"/>
      <c r="F410" s="456"/>
      <c r="G410" s="110" t="s">
        <v>1</v>
      </c>
      <c r="H410" s="60"/>
      <c r="I410" s="140"/>
      <c r="J410" s="140"/>
      <c r="K410" s="140"/>
      <c r="L410" s="140"/>
      <c r="M410" s="140"/>
      <c r="N410" s="140"/>
      <c r="O410" s="140"/>
      <c r="P410" s="140"/>
      <c r="Q410" s="140"/>
      <c r="R410" s="140"/>
      <c r="S410" s="140"/>
      <c r="T410" s="56">
        <f t="shared" si="16"/>
        <v>0</v>
      </c>
      <c r="U410" s="46"/>
      <c r="V410" s="95"/>
      <c r="W410" s="46"/>
      <c r="X410" s="46"/>
    </row>
    <row r="411" spans="2:24" ht="16.8" hidden="1" thickTop="1" thickBot="1" x14ac:dyDescent="0.35">
      <c r="B411" s="5"/>
      <c r="C411" s="139"/>
      <c r="D411" s="137" t="s">
        <v>332</v>
      </c>
      <c r="E411" s="455"/>
      <c r="F411" s="456"/>
      <c r="G411" s="110" t="s">
        <v>1</v>
      </c>
      <c r="H411" s="60"/>
      <c r="I411" s="140"/>
      <c r="J411" s="140"/>
      <c r="K411" s="140"/>
      <c r="L411" s="140"/>
      <c r="M411" s="140"/>
      <c r="N411" s="140"/>
      <c r="O411" s="140"/>
      <c r="P411" s="140"/>
      <c r="Q411" s="140"/>
      <c r="R411" s="140"/>
      <c r="S411" s="140"/>
      <c r="T411" s="56">
        <f t="shared" si="16"/>
        <v>0</v>
      </c>
      <c r="U411" s="46"/>
      <c r="V411" s="95"/>
      <c r="W411" s="46"/>
      <c r="X411" s="46"/>
    </row>
    <row r="412" spans="2:24" ht="16.8" hidden="1" thickTop="1" thickBot="1" x14ac:dyDescent="0.35">
      <c r="B412" s="5"/>
      <c r="C412" s="139"/>
      <c r="D412" s="137" t="s">
        <v>333</v>
      </c>
      <c r="E412" s="455"/>
      <c r="F412" s="456"/>
      <c r="G412" s="110" t="s">
        <v>1</v>
      </c>
      <c r="H412" s="60"/>
      <c r="I412" s="140"/>
      <c r="J412" s="140"/>
      <c r="K412" s="140"/>
      <c r="L412" s="140"/>
      <c r="M412" s="140"/>
      <c r="N412" s="140"/>
      <c r="O412" s="140"/>
      <c r="P412" s="140"/>
      <c r="Q412" s="140"/>
      <c r="R412" s="140"/>
      <c r="S412" s="140"/>
      <c r="T412" s="56">
        <f t="shared" si="16"/>
        <v>0</v>
      </c>
      <c r="U412" s="46"/>
      <c r="V412" s="95"/>
      <c r="W412" s="46"/>
      <c r="X412" s="46"/>
    </row>
    <row r="413" spans="2:24" ht="16.8" hidden="1" thickTop="1" thickBot="1" x14ac:dyDescent="0.35">
      <c r="B413" s="5"/>
      <c r="C413" s="139"/>
      <c r="D413" s="137" t="s">
        <v>334</v>
      </c>
      <c r="E413" s="455"/>
      <c r="F413" s="456"/>
      <c r="G413" s="110" t="s">
        <v>1</v>
      </c>
      <c r="H413" s="60"/>
      <c r="I413" s="140"/>
      <c r="J413" s="140"/>
      <c r="K413" s="140"/>
      <c r="L413" s="140"/>
      <c r="M413" s="140"/>
      <c r="N413" s="140"/>
      <c r="O413" s="140"/>
      <c r="P413" s="140"/>
      <c r="Q413" s="140"/>
      <c r="R413" s="140"/>
      <c r="S413" s="140"/>
      <c r="T413" s="56">
        <f t="shared" si="16"/>
        <v>0</v>
      </c>
      <c r="U413" s="46"/>
      <c r="V413" s="95"/>
      <c r="W413" s="46"/>
      <c r="X413" s="46"/>
    </row>
    <row r="414" spans="2:24" ht="16.8" hidden="1" thickTop="1" thickBot="1" x14ac:dyDescent="0.35">
      <c r="B414" s="5"/>
      <c r="C414" s="139"/>
      <c r="D414" s="137" t="s">
        <v>335</v>
      </c>
      <c r="E414" s="455"/>
      <c r="F414" s="456"/>
      <c r="G414" s="110" t="s">
        <v>1</v>
      </c>
      <c r="H414" s="60"/>
      <c r="I414" s="140"/>
      <c r="J414" s="140"/>
      <c r="K414" s="140"/>
      <c r="L414" s="140"/>
      <c r="M414" s="140"/>
      <c r="N414" s="140"/>
      <c r="O414" s="140"/>
      <c r="P414" s="140"/>
      <c r="Q414" s="140"/>
      <c r="R414" s="140"/>
      <c r="S414" s="140"/>
      <c r="T414" s="56">
        <f t="shared" si="16"/>
        <v>0</v>
      </c>
      <c r="U414" s="46"/>
      <c r="V414" s="95"/>
      <c r="W414" s="46"/>
      <c r="X414" s="46"/>
    </row>
    <row r="415" spans="2:24" ht="16.8" hidden="1" thickTop="1" thickBot="1" x14ac:dyDescent="0.35">
      <c r="B415" s="5"/>
      <c r="C415" s="139"/>
      <c r="D415" s="137" t="s">
        <v>336</v>
      </c>
      <c r="E415" s="455"/>
      <c r="F415" s="456"/>
      <c r="G415" s="110" t="s">
        <v>1</v>
      </c>
      <c r="H415" s="60"/>
      <c r="I415" s="140"/>
      <c r="J415" s="140"/>
      <c r="K415" s="140"/>
      <c r="L415" s="140"/>
      <c r="M415" s="140"/>
      <c r="N415" s="140"/>
      <c r="O415" s="140"/>
      <c r="P415" s="140"/>
      <c r="Q415" s="140"/>
      <c r="R415" s="140"/>
      <c r="S415" s="140"/>
      <c r="T415" s="56">
        <f t="shared" si="16"/>
        <v>0</v>
      </c>
      <c r="U415" s="46"/>
      <c r="V415" s="95"/>
      <c r="W415" s="46"/>
      <c r="X415" s="46"/>
    </row>
    <row r="416" spans="2:24" ht="16.8" hidden="1" thickTop="1" thickBot="1" x14ac:dyDescent="0.35">
      <c r="B416" s="5"/>
      <c r="C416" s="139"/>
      <c r="D416" s="137" t="s">
        <v>337</v>
      </c>
      <c r="E416" s="455"/>
      <c r="F416" s="456"/>
      <c r="G416" s="110" t="s">
        <v>1</v>
      </c>
      <c r="H416" s="60"/>
      <c r="I416" s="140"/>
      <c r="J416" s="140"/>
      <c r="K416" s="140"/>
      <c r="L416" s="140"/>
      <c r="M416" s="140"/>
      <c r="N416" s="140"/>
      <c r="O416" s="140"/>
      <c r="P416" s="140"/>
      <c r="Q416" s="140"/>
      <c r="R416" s="140"/>
      <c r="S416" s="140"/>
      <c r="T416" s="56">
        <f t="shared" si="16"/>
        <v>0</v>
      </c>
      <c r="U416" s="46"/>
      <c r="V416" s="95"/>
      <c r="W416" s="46"/>
      <c r="X416" s="46"/>
    </row>
    <row r="417" spans="2:24" ht="16.8" hidden="1" thickTop="1" thickBot="1" x14ac:dyDescent="0.35">
      <c r="B417" s="5"/>
      <c r="C417" s="139"/>
      <c r="D417" s="137" t="s">
        <v>338</v>
      </c>
      <c r="E417" s="455"/>
      <c r="F417" s="456"/>
      <c r="G417" s="110" t="s">
        <v>1</v>
      </c>
      <c r="H417" s="60"/>
      <c r="I417" s="140"/>
      <c r="J417" s="140"/>
      <c r="K417" s="140"/>
      <c r="L417" s="140"/>
      <c r="M417" s="140"/>
      <c r="N417" s="140"/>
      <c r="O417" s="140"/>
      <c r="P417" s="140"/>
      <c r="Q417" s="140"/>
      <c r="R417" s="140"/>
      <c r="S417" s="140"/>
      <c r="T417" s="56">
        <f t="shared" si="16"/>
        <v>0</v>
      </c>
      <c r="U417" s="46"/>
      <c r="V417" s="95"/>
      <c r="W417" s="46"/>
      <c r="X417" s="46"/>
    </row>
    <row r="418" spans="2:24" ht="16.8" hidden="1" thickTop="1" thickBot="1" x14ac:dyDescent="0.35">
      <c r="B418" s="5"/>
      <c r="C418" s="139"/>
      <c r="D418" s="137" t="s">
        <v>339</v>
      </c>
      <c r="E418" s="455"/>
      <c r="F418" s="456"/>
      <c r="G418" s="110" t="s">
        <v>1</v>
      </c>
      <c r="H418" s="60"/>
      <c r="I418" s="140"/>
      <c r="J418" s="140"/>
      <c r="K418" s="140"/>
      <c r="L418" s="140"/>
      <c r="M418" s="140"/>
      <c r="N418" s="140"/>
      <c r="O418" s="140"/>
      <c r="P418" s="140"/>
      <c r="Q418" s="140"/>
      <c r="R418" s="140"/>
      <c r="S418" s="140"/>
      <c r="T418" s="56">
        <f t="shared" si="16"/>
        <v>0</v>
      </c>
      <c r="U418" s="46"/>
      <c r="V418" s="95"/>
      <c r="W418" s="46"/>
      <c r="X418" s="46"/>
    </row>
    <row r="419" spans="2:24" ht="16.8" hidden="1" thickTop="1" thickBot="1" x14ac:dyDescent="0.35">
      <c r="B419" s="5"/>
      <c r="C419" s="139"/>
      <c r="D419" s="137" t="s">
        <v>340</v>
      </c>
      <c r="E419" s="455"/>
      <c r="F419" s="456"/>
      <c r="G419" s="110" t="s">
        <v>1</v>
      </c>
      <c r="H419" s="60"/>
      <c r="I419" s="140"/>
      <c r="J419" s="140"/>
      <c r="K419" s="140"/>
      <c r="L419" s="140"/>
      <c r="M419" s="140"/>
      <c r="N419" s="140"/>
      <c r="O419" s="140"/>
      <c r="P419" s="140"/>
      <c r="Q419" s="140"/>
      <c r="R419" s="140"/>
      <c r="S419" s="140"/>
      <c r="T419" s="56">
        <f t="shared" si="16"/>
        <v>0</v>
      </c>
      <c r="U419" s="46"/>
      <c r="V419" s="95"/>
      <c r="W419" s="46"/>
      <c r="X419" s="46"/>
    </row>
    <row r="420" spans="2:24" ht="16.8" hidden="1" thickTop="1" thickBot="1" x14ac:dyDescent="0.35">
      <c r="B420" s="5"/>
      <c r="C420" s="139"/>
      <c r="D420" s="137" t="s">
        <v>341</v>
      </c>
      <c r="E420" s="455"/>
      <c r="F420" s="456"/>
      <c r="G420" s="110" t="s">
        <v>1</v>
      </c>
      <c r="H420" s="60"/>
      <c r="I420" s="140"/>
      <c r="J420" s="140"/>
      <c r="K420" s="140"/>
      <c r="L420" s="140"/>
      <c r="M420" s="140"/>
      <c r="N420" s="140"/>
      <c r="O420" s="140"/>
      <c r="P420" s="140"/>
      <c r="Q420" s="140"/>
      <c r="R420" s="140"/>
      <c r="S420" s="140"/>
      <c r="T420" s="56">
        <f t="shared" si="16"/>
        <v>0</v>
      </c>
      <c r="U420" s="46"/>
      <c r="V420" s="95"/>
      <c r="W420" s="46"/>
      <c r="X420" s="46"/>
    </row>
    <row r="421" spans="2:24" ht="16.8" hidden="1" thickTop="1" thickBot="1" x14ac:dyDescent="0.35">
      <c r="B421" s="5"/>
      <c r="C421" s="139"/>
      <c r="D421" s="137" t="s">
        <v>342</v>
      </c>
      <c r="E421" s="455"/>
      <c r="F421" s="456"/>
      <c r="G421" s="110" t="s">
        <v>1</v>
      </c>
      <c r="H421" s="60"/>
      <c r="I421" s="140"/>
      <c r="J421" s="140"/>
      <c r="K421" s="140"/>
      <c r="L421" s="140"/>
      <c r="M421" s="140"/>
      <c r="N421" s="140"/>
      <c r="O421" s="140"/>
      <c r="P421" s="140"/>
      <c r="Q421" s="140"/>
      <c r="R421" s="140"/>
      <c r="S421" s="140"/>
      <c r="T421" s="56">
        <f t="shared" si="16"/>
        <v>0</v>
      </c>
      <c r="U421" s="46"/>
      <c r="V421" s="95"/>
      <c r="W421" s="46"/>
      <c r="X421" s="46"/>
    </row>
    <row r="422" spans="2:24" ht="16.8" hidden="1" thickTop="1" thickBot="1" x14ac:dyDescent="0.35">
      <c r="B422" s="5"/>
      <c r="C422" s="139"/>
      <c r="D422" s="137" t="s">
        <v>343</v>
      </c>
      <c r="E422" s="455"/>
      <c r="F422" s="456"/>
      <c r="G422" s="110" t="s">
        <v>1</v>
      </c>
      <c r="H422" s="60"/>
      <c r="I422" s="140"/>
      <c r="J422" s="140"/>
      <c r="K422" s="140"/>
      <c r="L422" s="140"/>
      <c r="M422" s="140"/>
      <c r="N422" s="140"/>
      <c r="O422" s="140"/>
      <c r="P422" s="140"/>
      <c r="Q422" s="140"/>
      <c r="R422" s="140"/>
      <c r="S422" s="140"/>
      <c r="T422" s="56">
        <f t="shared" si="16"/>
        <v>0</v>
      </c>
      <c r="U422" s="46"/>
      <c r="V422" s="95"/>
      <c r="W422" s="46"/>
      <c r="X422" s="46"/>
    </row>
    <row r="423" spans="2:24" ht="16.8" hidden="1" thickTop="1" thickBot="1" x14ac:dyDescent="0.35">
      <c r="B423" s="5"/>
      <c r="C423" s="139"/>
      <c r="D423" s="137" t="s">
        <v>344</v>
      </c>
      <c r="E423" s="455"/>
      <c r="F423" s="456"/>
      <c r="G423" s="110" t="s">
        <v>1</v>
      </c>
      <c r="H423" s="60"/>
      <c r="I423" s="140"/>
      <c r="J423" s="140"/>
      <c r="K423" s="140"/>
      <c r="L423" s="140"/>
      <c r="M423" s="140"/>
      <c r="N423" s="140"/>
      <c r="O423" s="140"/>
      <c r="P423" s="140"/>
      <c r="Q423" s="140"/>
      <c r="R423" s="140"/>
      <c r="S423" s="140"/>
      <c r="T423" s="56">
        <f t="shared" si="16"/>
        <v>0</v>
      </c>
      <c r="U423" s="46"/>
      <c r="V423" s="95"/>
      <c r="W423" s="46"/>
      <c r="X423" s="46"/>
    </row>
    <row r="424" spans="2:24" ht="16.8" hidden="1" thickTop="1" thickBot="1" x14ac:dyDescent="0.35">
      <c r="B424" s="5"/>
      <c r="C424" s="139"/>
      <c r="D424" s="137" t="s">
        <v>166</v>
      </c>
      <c r="E424" s="455"/>
      <c r="F424" s="456"/>
      <c r="G424" s="110" t="s">
        <v>1</v>
      </c>
      <c r="H424" s="60"/>
      <c r="I424" s="140"/>
      <c r="J424" s="140"/>
      <c r="K424" s="140"/>
      <c r="L424" s="140"/>
      <c r="M424" s="140"/>
      <c r="N424" s="140"/>
      <c r="O424" s="140"/>
      <c r="P424" s="140"/>
      <c r="Q424" s="140"/>
      <c r="R424" s="140"/>
      <c r="S424" s="140"/>
      <c r="T424" s="56">
        <f t="shared" si="16"/>
        <v>0</v>
      </c>
      <c r="U424" s="46"/>
      <c r="V424" s="95"/>
      <c r="W424" s="46"/>
      <c r="X424" s="46"/>
    </row>
    <row r="425" spans="2:24" ht="16.8" hidden="1" thickTop="1" thickBot="1" x14ac:dyDescent="0.35">
      <c r="B425" s="5"/>
      <c r="C425" s="139"/>
      <c r="D425" s="137" t="s">
        <v>345</v>
      </c>
      <c r="E425" s="455"/>
      <c r="F425" s="456"/>
      <c r="G425" s="110" t="s">
        <v>1</v>
      </c>
      <c r="H425" s="60"/>
      <c r="I425" s="140"/>
      <c r="J425" s="140"/>
      <c r="K425" s="140"/>
      <c r="L425" s="140"/>
      <c r="M425" s="140"/>
      <c r="N425" s="140"/>
      <c r="O425" s="140"/>
      <c r="P425" s="140"/>
      <c r="Q425" s="140"/>
      <c r="R425" s="140"/>
      <c r="S425" s="140"/>
      <c r="T425" s="56">
        <f t="shared" si="16"/>
        <v>0</v>
      </c>
      <c r="U425" s="46"/>
      <c r="V425" s="95"/>
      <c r="W425" s="46"/>
      <c r="X425" s="46"/>
    </row>
    <row r="426" spans="2:24" ht="16.8" hidden="1" thickTop="1" thickBot="1" x14ac:dyDescent="0.35">
      <c r="B426" s="5"/>
      <c r="C426" s="139"/>
      <c r="D426" s="137" t="s">
        <v>346</v>
      </c>
      <c r="E426" s="455"/>
      <c r="F426" s="456"/>
      <c r="G426" s="110" t="s">
        <v>1</v>
      </c>
      <c r="H426" s="60"/>
      <c r="I426" s="140"/>
      <c r="J426" s="140"/>
      <c r="K426" s="140"/>
      <c r="L426" s="140"/>
      <c r="M426" s="140"/>
      <c r="N426" s="140"/>
      <c r="O426" s="140"/>
      <c r="P426" s="140"/>
      <c r="Q426" s="140"/>
      <c r="R426" s="140"/>
      <c r="S426" s="140"/>
      <c r="T426" s="56">
        <f t="shared" si="16"/>
        <v>0</v>
      </c>
      <c r="U426" s="46"/>
      <c r="V426" s="95"/>
      <c r="W426" s="46"/>
      <c r="X426" s="46"/>
    </row>
    <row r="427" spans="2:24" ht="16.8" hidden="1" thickTop="1" thickBot="1" x14ac:dyDescent="0.35">
      <c r="B427" s="5"/>
      <c r="C427" s="139"/>
      <c r="D427" s="137" t="s">
        <v>347</v>
      </c>
      <c r="E427" s="455"/>
      <c r="F427" s="456"/>
      <c r="G427" s="110" t="s">
        <v>1</v>
      </c>
      <c r="H427" s="60"/>
      <c r="I427" s="140"/>
      <c r="J427" s="140"/>
      <c r="K427" s="140"/>
      <c r="L427" s="140"/>
      <c r="M427" s="140"/>
      <c r="N427" s="140"/>
      <c r="O427" s="140"/>
      <c r="P427" s="140"/>
      <c r="Q427" s="140"/>
      <c r="R427" s="140"/>
      <c r="S427" s="140"/>
      <c r="T427" s="56">
        <f t="shared" si="16"/>
        <v>0</v>
      </c>
      <c r="U427" s="46"/>
      <c r="V427" s="95"/>
      <c r="W427" s="46"/>
      <c r="X427" s="46"/>
    </row>
    <row r="428" spans="2:24" ht="16.8" hidden="1" thickTop="1" thickBot="1" x14ac:dyDescent="0.35">
      <c r="B428" s="5"/>
      <c r="C428" s="139"/>
      <c r="D428" s="137" t="s">
        <v>348</v>
      </c>
      <c r="E428" s="455"/>
      <c r="F428" s="456"/>
      <c r="G428" s="110" t="s">
        <v>1</v>
      </c>
      <c r="H428" s="60"/>
      <c r="I428" s="140"/>
      <c r="J428" s="140"/>
      <c r="K428" s="140"/>
      <c r="L428" s="140"/>
      <c r="M428" s="140"/>
      <c r="N428" s="140"/>
      <c r="O428" s="140"/>
      <c r="P428" s="140"/>
      <c r="Q428" s="140"/>
      <c r="R428" s="140"/>
      <c r="S428" s="140"/>
      <c r="T428" s="56">
        <f t="shared" si="16"/>
        <v>0</v>
      </c>
      <c r="U428" s="46"/>
      <c r="V428" s="95"/>
      <c r="W428" s="46"/>
      <c r="X428" s="46"/>
    </row>
    <row r="429" spans="2:24" ht="16.8" hidden="1" thickTop="1" thickBot="1" x14ac:dyDescent="0.35">
      <c r="B429" s="5"/>
      <c r="C429" s="139"/>
      <c r="D429" s="137" t="s">
        <v>349</v>
      </c>
      <c r="E429" s="455"/>
      <c r="F429" s="456"/>
      <c r="G429" s="110" t="s">
        <v>1</v>
      </c>
      <c r="H429" s="60"/>
      <c r="I429" s="140"/>
      <c r="J429" s="140"/>
      <c r="K429" s="140"/>
      <c r="L429" s="140"/>
      <c r="M429" s="140"/>
      <c r="N429" s="140"/>
      <c r="O429" s="140"/>
      <c r="P429" s="140"/>
      <c r="Q429" s="140"/>
      <c r="R429" s="140"/>
      <c r="S429" s="140"/>
      <c r="T429" s="56">
        <f t="shared" si="16"/>
        <v>0</v>
      </c>
      <c r="U429" s="46"/>
      <c r="V429" s="95"/>
      <c r="W429" s="46"/>
      <c r="X429" s="46"/>
    </row>
    <row r="430" spans="2:24" ht="16.8" hidden="1" thickTop="1" thickBot="1" x14ac:dyDescent="0.35">
      <c r="B430" s="5"/>
      <c r="C430" s="139"/>
      <c r="D430" s="137" t="s">
        <v>350</v>
      </c>
      <c r="E430" s="455"/>
      <c r="F430" s="456"/>
      <c r="G430" s="110" t="s">
        <v>1</v>
      </c>
      <c r="H430" s="60"/>
      <c r="I430" s="140"/>
      <c r="J430" s="140"/>
      <c r="K430" s="140"/>
      <c r="L430" s="140"/>
      <c r="M430" s="140"/>
      <c r="N430" s="140"/>
      <c r="O430" s="140"/>
      <c r="P430" s="140"/>
      <c r="Q430" s="140"/>
      <c r="R430" s="140"/>
      <c r="S430" s="140"/>
      <c r="T430" s="56">
        <f t="shared" si="16"/>
        <v>0</v>
      </c>
      <c r="U430" s="46"/>
      <c r="V430" s="95"/>
      <c r="W430" s="46"/>
      <c r="X430" s="46"/>
    </row>
    <row r="431" spans="2:24" ht="16.8" hidden="1" thickTop="1" thickBot="1" x14ac:dyDescent="0.35">
      <c r="B431" s="5"/>
      <c r="C431" s="139"/>
      <c r="D431" s="137" t="s">
        <v>351</v>
      </c>
      <c r="E431" s="455"/>
      <c r="F431" s="456"/>
      <c r="G431" s="110" t="s">
        <v>1</v>
      </c>
      <c r="H431" s="60"/>
      <c r="I431" s="140"/>
      <c r="J431" s="140"/>
      <c r="K431" s="140"/>
      <c r="L431" s="140"/>
      <c r="M431" s="140"/>
      <c r="N431" s="140"/>
      <c r="O431" s="140"/>
      <c r="P431" s="140"/>
      <c r="Q431" s="140"/>
      <c r="R431" s="140"/>
      <c r="S431" s="140"/>
      <c r="T431" s="56">
        <f t="shared" si="16"/>
        <v>0</v>
      </c>
      <c r="U431" s="46"/>
      <c r="V431" s="95"/>
      <c r="W431" s="46"/>
      <c r="X431" s="46"/>
    </row>
    <row r="432" spans="2:24" ht="16.8" hidden="1" thickTop="1" thickBot="1" x14ac:dyDescent="0.35">
      <c r="B432" s="5"/>
      <c r="C432" s="139"/>
      <c r="D432" s="137" t="s">
        <v>352</v>
      </c>
      <c r="E432" s="455"/>
      <c r="F432" s="456"/>
      <c r="G432" s="110" t="s">
        <v>1</v>
      </c>
      <c r="H432" s="60"/>
      <c r="I432" s="140"/>
      <c r="J432" s="140"/>
      <c r="K432" s="140"/>
      <c r="L432" s="140"/>
      <c r="M432" s="140"/>
      <c r="N432" s="140"/>
      <c r="O432" s="140"/>
      <c r="P432" s="140"/>
      <c r="Q432" s="140"/>
      <c r="R432" s="140"/>
      <c r="S432" s="140"/>
      <c r="T432" s="56">
        <f t="shared" si="16"/>
        <v>0</v>
      </c>
      <c r="U432" s="46"/>
      <c r="V432" s="95"/>
      <c r="W432" s="46"/>
      <c r="X432" s="46"/>
    </row>
    <row r="433" spans="2:24" ht="16.8" hidden="1" thickTop="1" thickBot="1" x14ac:dyDescent="0.35">
      <c r="B433" s="5"/>
      <c r="C433" s="139"/>
      <c r="D433" s="137" t="s">
        <v>353</v>
      </c>
      <c r="E433" s="455"/>
      <c r="F433" s="456"/>
      <c r="G433" s="110" t="s">
        <v>1</v>
      </c>
      <c r="H433" s="60"/>
      <c r="I433" s="140"/>
      <c r="J433" s="140"/>
      <c r="K433" s="140"/>
      <c r="L433" s="140"/>
      <c r="M433" s="140"/>
      <c r="N433" s="140"/>
      <c r="O433" s="140"/>
      <c r="P433" s="140"/>
      <c r="Q433" s="140"/>
      <c r="R433" s="140"/>
      <c r="S433" s="140"/>
      <c r="T433" s="56">
        <f t="shared" si="16"/>
        <v>0</v>
      </c>
      <c r="U433" s="46"/>
      <c r="V433" s="95"/>
      <c r="W433" s="46"/>
      <c r="X433" s="46"/>
    </row>
    <row r="434" spans="2:24" ht="16.8" hidden="1" thickTop="1" thickBot="1" x14ac:dyDescent="0.35">
      <c r="B434" s="5"/>
      <c r="C434" s="139"/>
      <c r="D434" s="137" t="s">
        <v>354</v>
      </c>
      <c r="E434" s="455"/>
      <c r="F434" s="456"/>
      <c r="G434" s="110" t="s">
        <v>1</v>
      </c>
      <c r="H434" s="60"/>
      <c r="I434" s="140"/>
      <c r="J434" s="140"/>
      <c r="K434" s="140"/>
      <c r="L434" s="140"/>
      <c r="M434" s="140"/>
      <c r="N434" s="140"/>
      <c r="O434" s="140"/>
      <c r="P434" s="140"/>
      <c r="Q434" s="140"/>
      <c r="R434" s="140"/>
      <c r="S434" s="140"/>
      <c r="T434" s="56">
        <f t="shared" si="16"/>
        <v>0</v>
      </c>
      <c r="U434" s="46"/>
      <c r="V434" s="95"/>
      <c r="W434" s="46"/>
      <c r="X434" s="46"/>
    </row>
    <row r="435" spans="2:24" ht="16.8" hidden="1" thickTop="1" thickBot="1" x14ac:dyDescent="0.35">
      <c r="B435" s="5"/>
      <c r="C435" s="139"/>
      <c r="D435" s="137" t="s">
        <v>355</v>
      </c>
      <c r="E435" s="455"/>
      <c r="F435" s="456"/>
      <c r="G435" s="110" t="s">
        <v>1</v>
      </c>
      <c r="H435" s="60"/>
      <c r="I435" s="140"/>
      <c r="J435" s="140"/>
      <c r="K435" s="140"/>
      <c r="L435" s="140"/>
      <c r="M435" s="140"/>
      <c r="N435" s="140"/>
      <c r="O435" s="140"/>
      <c r="P435" s="140"/>
      <c r="Q435" s="140"/>
      <c r="R435" s="140"/>
      <c r="S435" s="140"/>
      <c r="T435" s="56">
        <f t="shared" si="16"/>
        <v>0</v>
      </c>
      <c r="U435" s="46"/>
      <c r="V435" s="95"/>
      <c r="W435" s="46"/>
      <c r="X435" s="46"/>
    </row>
    <row r="436" spans="2:24" ht="16.8" hidden="1" thickTop="1" thickBot="1" x14ac:dyDescent="0.35">
      <c r="B436" s="5"/>
      <c r="C436" s="139"/>
      <c r="D436" s="137" t="s">
        <v>356</v>
      </c>
      <c r="E436" s="455"/>
      <c r="F436" s="456"/>
      <c r="G436" s="110" t="s">
        <v>1</v>
      </c>
      <c r="H436" s="60"/>
      <c r="I436" s="140"/>
      <c r="J436" s="140"/>
      <c r="K436" s="140"/>
      <c r="L436" s="140"/>
      <c r="M436" s="140"/>
      <c r="N436" s="140"/>
      <c r="O436" s="140"/>
      <c r="P436" s="140"/>
      <c r="Q436" s="140"/>
      <c r="R436" s="140"/>
      <c r="S436" s="140"/>
      <c r="T436" s="56">
        <f t="shared" si="16"/>
        <v>0</v>
      </c>
      <c r="U436" s="46"/>
      <c r="V436" s="95"/>
      <c r="W436" s="46"/>
      <c r="X436" s="46"/>
    </row>
    <row r="437" spans="2:24" ht="16.8" hidden="1" thickTop="1" thickBot="1" x14ac:dyDescent="0.35">
      <c r="B437" s="5"/>
      <c r="C437" s="139"/>
      <c r="D437" s="137" t="s">
        <v>357</v>
      </c>
      <c r="E437" s="455"/>
      <c r="F437" s="456"/>
      <c r="G437" s="110" t="s">
        <v>1</v>
      </c>
      <c r="H437" s="60"/>
      <c r="I437" s="140"/>
      <c r="J437" s="140"/>
      <c r="K437" s="140"/>
      <c r="L437" s="140"/>
      <c r="M437" s="140"/>
      <c r="N437" s="140"/>
      <c r="O437" s="140"/>
      <c r="P437" s="140"/>
      <c r="Q437" s="140"/>
      <c r="R437" s="140"/>
      <c r="S437" s="140"/>
      <c r="T437" s="56">
        <f t="shared" si="16"/>
        <v>0</v>
      </c>
      <c r="U437" s="46"/>
      <c r="V437" s="95"/>
      <c r="W437" s="46"/>
      <c r="X437" s="46"/>
    </row>
    <row r="438" spans="2:24" ht="16.8" hidden="1" thickTop="1" thickBot="1" x14ac:dyDescent="0.35">
      <c r="B438" s="5"/>
      <c r="C438" s="139"/>
      <c r="D438" s="137" t="s">
        <v>358</v>
      </c>
      <c r="E438" s="455"/>
      <c r="F438" s="456"/>
      <c r="G438" s="110" t="s">
        <v>1</v>
      </c>
      <c r="H438" s="60"/>
      <c r="I438" s="140"/>
      <c r="J438" s="140"/>
      <c r="K438" s="140"/>
      <c r="L438" s="140"/>
      <c r="M438" s="140"/>
      <c r="N438" s="140"/>
      <c r="O438" s="140"/>
      <c r="P438" s="140"/>
      <c r="Q438" s="140"/>
      <c r="R438" s="140"/>
      <c r="S438" s="140"/>
      <c r="T438" s="56">
        <f t="shared" si="16"/>
        <v>0</v>
      </c>
      <c r="U438" s="46"/>
      <c r="V438" s="95"/>
      <c r="W438" s="46"/>
      <c r="X438" s="46"/>
    </row>
    <row r="439" spans="2:24" ht="16.8" hidden="1" thickTop="1" thickBot="1" x14ac:dyDescent="0.35">
      <c r="B439" s="5"/>
      <c r="C439" s="139"/>
      <c r="D439" s="137" t="s">
        <v>359</v>
      </c>
      <c r="E439" s="455"/>
      <c r="F439" s="456"/>
      <c r="G439" s="110" t="s">
        <v>1</v>
      </c>
      <c r="H439" s="60"/>
      <c r="I439" s="140"/>
      <c r="J439" s="140"/>
      <c r="K439" s="140"/>
      <c r="L439" s="140"/>
      <c r="M439" s="140"/>
      <c r="N439" s="140"/>
      <c r="O439" s="140"/>
      <c r="P439" s="140"/>
      <c r="Q439" s="140"/>
      <c r="R439" s="140"/>
      <c r="S439" s="140"/>
      <c r="T439" s="56">
        <f t="shared" si="16"/>
        <v>0</v>
      </c>
      <c r="U439" s="46"/>
      <c r="V439" s="95"/>
      <c r="W439" s="46"/>
      <c r="X439" s="46"/>
    </row>
    <row r="440" spans="2:24" ht="16.8" hidden="1" thickTop="1" thickBot="1" x14ac:dyDescent="0.35">
      <c r="B440" s="5"/>
      <c r="C440" s="139"/>
      <c r="D440" s="137" t="s">
        <v>360</v>
      </c>
      <c r="E440" s="455"/>
      <c r="F440" s="456"/>
      <c r="G440" s="110" t="s">
        <v>1</v>
      </c>
      <c r="H440" s="60"/>
      <c r="I440" s="140"/>
      <c r="J440" s="140"/>
      <c r="K440" s="140"/>
      <c r="L440" s="140"/>
      <c r="M440" s="140"/>
      <c r="N440" s="140"/>
      <c r="O440" s="140"/>
      <c r="P440" s="140"/>
      <c r="Q440" s="140"/>
      <c r="R440" s="140"/>
      <c r="S440" s="140"/>
      <c r="T440" s="56">
        <f t="shared" si="16"/>
        <v>0</v>
      </c>
      <c r="U440" s="46"/>
      <c r="V440" s="95"/>
      <c r="W440" s="46"/>
      <c r="X440" s="46"/>
    </row>
    <row r="441" spans="2:24" ht="16.8" hidden="1" thickTop="1" thickBot="1" x14ac:dyDescent="0.35">
      <c r="B441" s="5"/>
      <c r="C441" s="139"/>
      <c r="D441" s="137" t="s">
        <v>361</v>
      </c>
      <c r="E441" s="455"/>
      <c r="F441" s="456"/>
      <c r="G441" s="110" t="s">
        <v>1</v>
      </c>
      <c r="H441" s="60"/>
      <c r="I441" s="140"/>
      <c r="J441" s="140"/>
      <c r="K441" s="140"/>
      <c r="L441" s="140"/>
      <c r="M441" s="140"/>
      <c r="N441" s="140"/>
      <c r="O441" s="140"/>
      <c r="P441" s="140"/>
      <c r="Q441" s="140"/>
      <c r="R441" s="140"/>
      <c r="S441" s="140"/>
      <c r="T441" s="56">
        <f t="shared" si="16"/>
        <v>0</v>
      </c>
      <c r="U441" s="46"/>
      <c r="V441" s="95"/>
      <c r="W441" s="46"/>
      <c r="X441" s="46"/>
    </row>
    <row r="442" spans="2:24" ht="16.8" hidden="1" thickTop="1" thickBot="1" x14ac:dyDescent="0.35">
      <c r="B442" s="5"/>
      <c r="C442" s="139"/>
      <c r="D442" s="137" t="s">
        <v>362</v>
      </c>
      <c r="E442" s="455"/>
      <c r="F442" s="456"/>
      <c r="G442" s="110" t="s">
        <v>1</v>
      </c>
      <c r="H442" s="60"/>
      <c r="I442" s="140"/>
      <c r="J442" s="140"/>
      <c r="K442" s="140"/>
      <c r="L442" s="140"/>
      <c r="M442" s="140"/>
      <c r="N442" s="140"/>
      <c r="O442" s="140"/>
      <c r="P442" s="140"/>
      <c r="Q442" s="140"/>
      <c r="R442" s="140"/>
      <c r="S442" s="140"/>
      <c r="T442" s="56">
        <f t="shared" ref="T442:T448" si="17">SUM($H442:$S442)</f>
        <v>0</v>
      </c>
      <c r="U442" s="46"/>
      <c r="V442" s="95"/>
      <c r="W442" s="46"/>
      <c r="X442" s="46"/>
    </row>
    <row r="443" spans="2:24" ht="16.8" hidden="1" thickTop="1" thickBot="1" x14ac:dyDescent="0.35">
      <c r="B443" s="5"/>
      <c r="C443" s="139"/>
      <c r="D443" s="137" t="s">
        <v>363</v>
      </c>
      <c r="E443" s="455"/>
      <c r="F443" s="456"/>
      <c r="G443" s="110" t="s">
        <v>1</v>
      </c>
      <c r="H443" s="60"/>
      <c r="I443" s="140"/>
      <c r="J443" s="140"/>
      <c r="K443" s="140"/>
      <c r="L443" s="140"/>
      <c r="M443" s="140"/>
      <c r="N443" s="140"/>
      <c r="O443" s="140"/>
      <c r="P443" s="140"/>
      <c r="Q443" s="140"/>
      <c r="R443" s="140"/>
      <c r="S443" s="140"/>
      <c r="T443" s="56">
        <f t="shared" si="17"/>
        <v>0</v>
      </c>
      <c r="U443" s="46"/>
      <c r="V443" s="95"/>
      <c r="W443" s="46"/>
      <c r="X443" s="46"/>
    </row>
    <row r="444" spans="2:24" ht="16.8" hidden="1" thickTop="1" thickBot="1" x14ac:dyDescent="0.35">
      <c r="B444" s="5"/>
      <c r="C444" s="139"/>
      <c r="D444" s="137" t="s">
        <v>364</v>
      </c>
      <c r="E444" s="455"/>
      <c r="F444" s="456"/>
      <c r="G444" s="110" t="s">
        <v>1</v>
      </c>
      <c r="H444" s="60"/>
      <c r="I444" s="140"/>
      <c r="J444" s="140"/>
      <c r="K444" s="140"/>
      <c r="L444" s="140"/>
      <c r="M444" s="140"/>
      <c r="N444" s="140"/>
      <c r="O444" s="140"/>
      <c r="P444" s="140"/>
      <c r="Q444" s="140"/>
      <c r="R444" s="140"/>
      <c r="S444" s="140"/>
      <c r="T444" s="56">
        <f t="shared" si="17"/>
        <v>0</v>
      </c>
      <c r="U444" s="46"/>
      <c r="V444" s="95"/>
      <c r="W444" s="46"/>
      <c r="X444" s="46"/>
    </row>
    <row r="445" spans="2:24" ht="16.8" hidden="1" thickTop="1" thickBot="1" x14ac:dyDescent="0.35">
      <c r="B445" s="5"/>
      <c r="C445" s="139"/>
      <c r="D445" s="137" t="s">
        <v>365</v>
      </c>
      <c r="E445" s="455"/>
      <c r="F445" s="456"/>
      <c r="G445" s="110" t="s">
        <v>1</v>
      </c>
      <c r="H445" s="60"/>
      <c r="I445" s="140"/>
      <c r="J445" s="140"/>
      <c r="K445" s="140"/>
      <c r="L445" s="140"/>
      <c r="M445" s="140"/>
      <c r="N445" s="140"/>
      <c r="O445" s="140"/>
      <c r="P445" s="140"/>
      <c r="Q445" s="140"/>
      <c r="R445" s="140"/>
      <c r="S445" s="140"/>
      <c r="T445" s="56">
        <f t="shared" si="17"/>
        <v>0</v>
      </c>
      <c r="U445" s="46"/>
      <c r="V445" s="95"/>
      <c r="W445" s="46"/>
      <c r="X445" s="46"/>
    </row>
    <row r="446" spans="2:24" ht="16.8" hidden="1" thickTop="1" thickBot="1" x14ac:dyDescent="0.35">
      <c r="B446" s="5"/>
      <c r="C446" s="139"/>
      <c r="D446" s="137" t="s">
        <v>366</v>
      </c>
      <c r="E446" s="455"/>
      <c r="F446" s="456"/>
      <c r="G446" s="110" t="s">
        <v>1</v>
      </c>
      <c r="H446" s="60"/>
      <c r="I446" s="140"/>
      <c r="J446" s="140"/>
      <c r="K446" s="140"/>
      <c r="L446" s="140"/>
      <c r="M446" s="140"/>
      <c r="N446" s="140"/>
      <c r="O446" s="140"/>
      <c r="P446" s="140"/>
      <c r="Q446" s="140"/>
      <c r="R446" s="140"/>
      <c r="S446" s="140"/>
      <c r="T446" s="56">
        <f t="shared" si="17"/>
        <v>0</v>
      </c>
      <c r="U446" s="46"/>
      <c r="V446" s="95"/>
      <c r="W446" s="46"/>
      <c r="X446" s="46"/>
    </row>
    <row r="447" spans="2:24" ht="16.8" hidden="1" thickTop="1" thickBot="1" x14ac:dyDescent="0.35">
      <c r="B447" s="5"/>
      <c r="C447" s="139"/>
      <c r="D447" s="137" t="s">
        <v>367</v>
      </c>
      <c r="E447" s="455"/>
      <c r="F447" s="456"/>
      <c r="G447" s="110" t="s">
        <v>1</v>
      </c>
      <c r="H447" s="60"/>
      <c r="I447" s="140"/>
      <c r="J447" s="140"/>
      <c r="K447" s="140"/>
      <c r="L447" s="140"/>
      <c r="M447" s="140"/>
      <c r="N447" s="140"/>
      <c r="O447" s="140"/>
      <c r="P447" s="140"/>
      <c r="Q447" s="140"/>
      <c r="R447" s="140"/>
      <c r="S447" s="140"/>
      <c r="T447" s="56">
        <f t="shared" si="17"/>
        <v>0</v>
      </c>
      <c r="U447" s="46"/>
      <c r="V447" s="95"/>
      <c r="W447" s="46"/>
      <c r="X447" s="46"/>
    </row>
    <row r="448" spans="2:24" ht="16.8" hidden="1" thickTop="1" thickBot="1" x14ac:dyDescent="0.35">
      <c r="B448" s="5"/>
      <c r="C448" s="139"/>
      <c r="D448" s="137" t="s">
        <v>368</v>
      </c>
      <c r="E448" s="455"/>
      <c r="F448" s="456"/>
      <c r="G448" s="110" t="s">
        <v>1</v>
      </c>
      <c r="H448" s="60"/>
      <c r="I448" s="140"/>
      <c r="J448" s="140"/>
      <c r="K448" s="140"/>
      <c r="L448" s="140"/>
      <c r="M448" s="140"/>
      <c r="N448" s="140"/>
      <c r="O448" s="140"/>
      <c r="P448" s="140"/>
      <c r="Q448" s="140"/>
      <c r="R448" s="140"/>
      <c r="S448" s="140"/>
      <c r="T448" s="56">
        <f t="shared" si="17"/>
        <v>0</v>
      </c>
      <c r="U448" s="46"/>
      <c r="V448" s="95"/>
      <c r="W448" s="46"/>
      <c r="X448" s="46"/>
    </row>
    <row r="449" spans="2:24" ht="16.8" thickTop="1" thickBot="1" x14ac:dyDescent="0.35">
      <c r="B449" s="5"/>
      <c r="C449" s="141" t="s">
        <v>136</v>
      </c>
      <c r="D449" s="452" t="s">
        <v>133</v>
      </c>
      <c r="E449" s="453"/>
      <c r="F449" s="454"/>
      <c r="G449" s="110" t="s">
        <v>1</v>
      </c>
      <c r="H449" s="60"/>
      <c r="I449" s="60"/>
      <c r="J449" s="60"/>
      <c r="K449" s="60"/>
      <c r="L449" s="60"/>
      <c r="M449" s="60"/>
      <c r="N449" s="60"/>
      <c r="O449" s="60"/>
      <c r="P449" s="60"/>
      <c r="Q449" s="60"/>
      <c r="R449" s="60"/>
      <c r="S449" s="60"/>
      <c r="T449" s="56">
        <f>SUM($H449:$S449)</f>
        <v>0</v>
      </c>
      <c r="U449" s="88"/>
      <c r="V449" s="95"/>
      <c r="W449" s="46"/>
      <c r="X449" s="46"/>
    </row>
    <row r="450" spans="2:24" ht="16.8" thickTop="1" thickBot="1" x14ac:dyDescent="0.35">
      <c r="B450" s="5"/>
      <c r="C450" s="141" t="s">
        <v>137</v>
      </c>
      <c r="D450" s="452" t="s">
        <v>134</v>
      </c>
      <c r="E450" s="453"/>
      <c r="F450" s="454"/>
      <c r="G450" s="110" t="s">
        <v>1</v>
      </c>
      <c r="H450" s="60"/>
      <c r="I450" s="60"/>
      <c r="J450" s="60"/>
      <c r="K450" s="60"/>
      <c r="L450" s="60"/>
      <c r="M450" s="60"/>
      <c r="N450" s="60"/>
      <c r="O450" s="60"/>
      <c r="P450" s="60"/>
      <c r="Q450" s="60"/>
      <c r="R450" s="60"/>
      <c r="S450" s="60"/>
      <c r="T450" s="56">
        <f>SUM($H450:$S450)</f>
        <v>0</v>
      </c>
      <c r="U450" s="88"/>
      <c r="V450" s="95"/>
      <c r="W450" s="46"/>
      <c r="X450" s="46"/>
    </row>
    <row r="451" spans="2:24" ht="16.8" thickTop="1" thickBot="1" x14ac:dyDescent="0.35">
      <c r="B451" s="5"/>
      <c r="C451" s="141" t="s">
        <v>138</v>
      </c>
      <c r="D451" s="452" t="s">
        <v>157</v>
      </c>
      <c r="E451" s="453"/>
      <c r="F451" s="454"/>
      <c r="G451" s="110" t="s">
        <v>1</v>
      </c>
      <c r="H451" s="61">
        <f>SUM(H$452:H$455)</f>
        <v>0</v>
      </c>
      <c r="I451" s="61">
        <f t="shared" ref="I451:S451" si="18">SUM(I$452:I$455)</f>
        <v>0</v>
      </c>
      <c r="J451" s="61">
        <f t="shared" si="18"/>
        <v>0</v>
      </c>
      <c r="K451" s="61">
        <f t="shared" si="18"/>
        <v>0</v>
      </c>
      <c r="L451" s="61">
        <f t="shared" si="18"/>
        <v>0</v>
      </c>
      <c r="M451" s="61">
        <f t="shared" si="18"/>
        <v>0</v>
      </c>
      <c r="N451" s="61">
        <f t="shared" si="18"/>
        <v>0</v>
      </c>
      <c r="O451" s="61">
        <f t="shared" si="18"/>
        <v>0</v>
      </c>
      <c r="P451" s="61">
        <f t="shared" si="18"/>
        <v>0</v>
      </c>
      <c r="Q451" s="61">
        <f t="shared" si="18"/>
        <v>0</v>
      </c>
      <c r="R451" s="61">
        <f t="shared" si="18"/>
        <v>0</v>
      </c>
      <c r="S451" s="61">
        <f t="shared" si="18"/>
        <v>0</v>
      </c>
      <c r="T451" s="217">
        <f>SUM(T$452:T$455)</f>
        <v>0</v>
      </c>
      <c r="U451" s="46"/>
      <c r="V451" s="95"/>
      <c r="W451" s="46"/>
      <c r="X451" s="46"/>
    </row>
    <row r="452" spans="2:24" ht="16.8" thickTop="1" thickBot="1" x14ac:dyDescent="0.35">
      <c r="B452" s="5"/>
      <c r="C452" s="139"/>
      <c r="D452" s="137" t="s">
        <v>139</v>
      </c>
      <c r="E452" s="452" t="s">
        <v>130</v>
      </c>
      <c r="F452" s="454"/>
      <c r="G452" s="110" t="s">
        <v>1</v>
      </c>
      <c r="H452" s="60"/>
      <c r="I452" s="140"/>
      <c r="J452" s="140"/>
      <c r="K452" s="140"/>
      <c r="L452" s="140"/>
      <c r="M452" s="140"/>
      <c r="N452" s="140"/>
      <c r="O452" s="140"/>
      <c r="P452" s="140"/>
      <c r="Q452" s="140"/>
      <c r="R452" s="140"/>
      <c r="S452" s="140"/>
      <c r="T452" s="56">
        <f>SUM($H452:$S452)</f>
        <v>0</v>
      </c>
      <c r="U452" s="88"/>
      <c r="V452" s="95"/>
      <c r="W452" s="46"/>
      <c r="X452" s="46"/>
    </row>
    <row r="453" spans="2:24" ht="16.8" thickTop="1" thickBot="1" x14ac:dyDescent="0.35">
      <c r="B453" s="5"/>
      <c r="C453" s="139"/>
      <c r="D453" s="137" t="s">
        <v>140</v>
      </c>
      <c r="E453" s="452" t="s">
        <v>131</v>
      </c>
      <c r="F453" s="454"/>
      <c r="G453" s="110" t="s">
        <v>1</v>
      </c>
      <c r="H453" s="60"/>
      <c r="I453" s="140"/>
      <c r="J453" s="140"/>
      <c r="K453" s="140"/>
      <c r="L453" s="140"/>
      <c r="M453" s="140"/>
      <c r="N453" s="140"/>
      <c r="O453" s="140"/>
      <c r="P453" s="140"/>
      <c r="Q453" s="140"/>
      <c r="R453" s="140"/>
      <c r="S453" s="140"/>
      <c r="T453" s="56">
        <f t="shared" ref="T453:T455" si="19">SUM($H453:$S453)</f>
        <v>0</v>
      </c>
      <c r="U453" s="88"/>
      <c r="V453" s="95"/>
      <c r="W453" s="46"/>
      <c r="X453" s="46"/>
    </row>
    <row r="454" spans="2:24" ht="16.8" thickTop="1" thickBot="1" x14ac:dyDescent="0.35">
      <c r="B454" s="5"/>
      <c r="C454" s="139"/>
      <c r="D454" s="137" t="s">
        <v>141</v>
      </c>
      <c r="E454" s="452" t="s">
        <v>132</v>
      </c>
      <c r="F454" s="454"/>
      <c r="G454" s="110" t="s">
        <v>1</v>
      </c>
      <c r="H454" s="60"/>
      <c r="I454" s="140"/>
      <c r="J454" s="140"/>
      <c r="K454" s="140"/>
      <c r="L454" s="140"/>
      <c r="M454" s="140"/>
      <c r="N454" s="140"/>
      <c r="O454" s="140"/>
      <c r="P454" s="140"/>
      <c r="Q454" s="140"/>
      <c r="R454" s="140"/>
      <c r="S454" s="140"/>
      <c r="T454" s="56">
        <f t="shared" si="19"/>
        <v>0</v>
      </c>
      <c r="U454" s="88"/>
      <c r="V454" s="95"/>
      <c r="W454" s="46"/>
      <c r="X454" s="46"/>
    </row>
    <row r="455" spans="2:24" ht="16.8" thickTop="1" thickBot="1" x14ac:dyDescent="0.35">
      <c r="B455" s="5"/>
      <c r="C455" s="266"/>
      <c r="D455" s="267" t="s">
        <v>142</v>
      </c>
      <c r="E455" s="462" t="s">
        <v>155</v>
      </c>
      <c r="F455" s="463"/>
      <c r="G455" s="106" t="s">
        <v>1</v>
      </c>
      <c r="H455" s="96"/>
      <c r="I455" s="54"/>
      <c r="J455" s="54"/>
      <c r="K455" s="54"/>
      <c r="L455" s="54"/>
      <c r="M455" s="54"/>
      <c r="N455" s="54"/>
      <c r="O455" s="54"/>
      <c r="P455" s="54"/>
      <c r="Q455" s="54"/>
      <c r="R455" s="54"/>
      <c r="S455" s="54"/>
      <c r="T455" s="53">
        <f t="shared" si="19"/>
        <v>0</v>
      </c>
      <c r="U455" s="88"/>
      <c r="V455" s="95"/>
      <c r="W455" s="46"/>
      <c r="X455" s="46"/>
    </row>
    <row r="456" spans="2:24" ht="16.8" thickTop="1" thickBot="1" x14ac:dyDescent="0.35">
      <c r="B456" s="5"/>
      <c r="C456" s="7"/>
      <c r="D456" s="138"/>
      <c r="E456" s="7"/>
      <c r="F456" s="7"/>
      <c r="G456" s="8"/>
      <c r="H456" s="95"/>
      <c r="I456" s="9"/>
      <c r="J456" s="9"/>
      <c r="K456" s="9"/>
      <c r="L456" s="9"/>
      <c r="M456" s="9"/>
      <c r="N456" s="9"/>
      <c r="O456" s="9"/>
      <c r="P456" s="9"/>
      <c r="Q456" s="9"/>
      <c r="R456" s="9"/>
      <c r="S456" s="9"/>
      <c r="T456" s="9"/>
      <c r="U456" s="5"/>
    </row>
    <row r="457" spans="2:24" ht="32.4" thickTop="1" thickBot="1" x14ac:dyDescent="0.35">
      <c r="B457" s="5"/>
      <c r="C457" s="446" t="s">
        <v>98</v>
      </c>
      <c r="D457" s="447"/>
      <c r="E457" s="447"/>
      <c r="F457" s="447"/>
      <c r="G457" s="448"/>
      <c r="H457" s="307" t="s">
        <v>52</v>
      </c>
      <c r="I457" s="307" t="s">
        <v>53</v>
      </c>
      <c r="J457" s="307" t="s">
        <v>54</v>
      </c>
      <c r="K457" s="307" t="s">
        <v>55</v>
      </c>
      <c r="L457" s="307" t="s">
        <v>56</v>
      </c>
      <c r="M457" s="307" t="s">
        <v>57</v>
      </c>
      <c r="N457" s="307" t="s">
        <v>58</v>
      </c>
      <c r="O457" s="307" t="s">
        <v>59</v>
      </c>
      <c r="P457" s="307" t="s">
        <v>60</v>
      </c>
      <c r="Q457" s="307" t="s">
        <v>61</v>
      </c>
      <c r="R457" s="307" t="s">
        <v>62</v>
      </c>
      <c r="S457" s="307" t="s">
        <v>63</v>
      </c>
      <c r="T457" s="315" t="s">
        <v>73</v>
      </c>
      <c r="U457" s="5"/>
    </row>
    <row r="458" spans="2:24" ht="16.8" thickTop="1" thickBot="1" x14ac:dyDescent="0.35">
      <c r="B458" s="5"/>
      <c r="C458" s="442" t="s">
        <v>83</v>
      </c>
      <c r="D458" s="460"/>
      <c r="E458" s="460"/>
      <c r="F458" s="461"/>
      <c r="G458" s="102" t="s">
        <v>2</v>
      </c>
      <c r="H458" s="94">
        <f>SUM(H$459:H$473)</f>
        <v>0</v>
      </c>
      <c r="I458" s="94">
        <f t="shared" ref="I458:T458" si="20">SUM(I$459:I$473)</f>
        <v>0</v>
      </c>
      <c r="J458" s="94">
        <f t="shared" si="20"/>
        <v>0</v>
      </c>
      <c r="K458" s="94">
        <f t="shared" si="20"/>
        <v>0</v>
      </c>
      <c r="L458" s="94">
        <f t="shared" si="20"/>
        <v>0</v>
      </c>
      <c r="M458" s="94">
        <f t="shared" si="20"/>
        <v>0</v>
      </c>
      <c r="N458" s="94">
        <f t="shared" si="20"/>
        <v>0</v>
      </c>
      <c r="O458" s="94">
        <f t="shared" si="20"/>
        <v>0</v>
      </c>
      <c r="P458" s="94">
        <f t="shared" si="20"/>
        <v>0</v>
      </c>
      <c r="Q458" s="94">
        <f t="shared" si="20"/>
        <v>0</v>
      </c>
      <c r="R458" s="94">
        <f t="shared" si="20"/>
        <v>0</v>
      </c>
      <c r="S458" s="94">
        <f t="shared" si="20"/>
        <v>0</v>
      </c>
      <c r="T458" s="219">
        <f t="shared" si="20"/>
        <v>0</v>
      </c>
      <c r="U458" s="5"/>
      <c r="V458" s="123"/>
    </row>
    <row r="459" spans="2:24" ht="16.8" thickTop="1" thickBot="1" x14ac:dyDescent="0.35">
      <c r="B459" s="5"/>
      <c r="C459" s="111" t="s">
        <v>143</v>
      </c>
      <c r="D459" s="455" t="s">
        <v>495</v>
      </c>
      <c r="E459" s="457"/>
      <c r="F459" s="456"/>
      <c r="G459" s="102" t="s">
        <v>2</v>
      </c>
      <c r="H459" s="60"/>
      <c r="I459" s="60"/>
      <c r="J459" s="60"/>
      <c r="K459" s="60"/>
      <c r="L459" s="60"/>
      <c r="M459" s="60"/>
      <c r="N459" s="60"/>
      <c r="O459" s="60"/>
      <c r="P459" s="60"/>
      <c r="Q459" s="60"/>
      <c r="R459" s="60"/>
      <c r="S459" s="60"/>
      <c r="T459" s="219">
        <f>SUM($H459:$S459)</f>
        <v>0</v>
      </c>
      <c r="U459" s="5"/>
    </row>
    <row r="460" spans="2:24" ht="16.8" thickTop="1" thickBot="1" x14ac:dyDescent="0.35">
      <c r="B460" s="5"/>
      <c r="C460" s="111" t="s">
        <v>144</v>
      </c>
      <c r="D460" s="455"/>
      <c r="E460" s="457"/>
      <c r="F460" s="456"/>
      <c r="G460" s="102" t="s">
        <v>2</v>
      </c>
      <c r="H460" s="60"/>
      <c r="I460" s="60"/>
      <c r="J460" s="60"/>
      <c r="K460" s="60"/>
      <c r="L460" s="60"/>
      <c r="M460" s="60"/>
      <c r="N460" s="60"/>
      <c r="O460" s="60"/>
      <c r="P460" s="60"/>
      <c r="Q460" s="60"/>
      <c r="R460" s="60"/>
      <c r="S460" s="60"/>
      <c r="T460" s="219">
        <f t="shared" ref="T460:T477" si="21">SUM($H460:$S460)</f>
        <v>0</v>
      </c>
      <c r="U460" s="5"/>
    </row>
    <row r="461" spans="2:24" ht="16.8" thickTop="1" thickBot="1" x14ac:dyDescent="0.35">
      <c r="B461" s="5"/>
      <c r="C461" s="111" t="s">
        <v>145</v>
      </c>
      <c r="D461" s="455"/>
      <c r="E461" s="457"/>
      <c r="F461" s="456"/>
      <c r="G461" s="102" t="s">
        <v>2</v>
      </c>
      <c r="H461" s="60"/>
      <c r="I461" s="60"/>
      <c r="J461" s="60"/>
      <c r="K461" s="60"/>
      <c r="L461" s="60"/>
      <c r="M461" s="60"/>
      <c r="N461" s="60"/>
      <c r="O461" s="60"/>
      <c r="P461" s="60"/>
      <c r="Q461" s="60"/>
      <c r="R461" s="60"/>
      <c r="S461" s="60"/>
      <c r="T461" s="219">
        <f t="shared" si="21"/>
        <v>0</v>
      </c>
      <c r="U461" s="5"/>
    </row>
    <row r="462" spans="2:24" ht="16.8" thickTop="1" thickBot="1" x14ac:dyDescent="0.35">
      <c r="B462" s="5"/>
      <c r="C462" s="142" t="s">
        <v>86</v>
      </c>
      <c r="D462" s="445"/>
      <c r="E462" s="458"/>
      <c r="F462" s="459"/>
      <c r="G462" s="102" t="s">
        <v>2</v>
      </c>
      <c r="H462" s="60"/>
      <c r="I462" s="60"/>
      <c r="J462" s="60"/>
      <c r="K462" s="60"/>
      <c r="L462" s="60"/>
      <c r="M462" s="60"/>
      <c r="N462" s="60"/>
      <c r="O462" s="60"/>
      <c r="P462" s="60"/>
      <c r="Q462" s="60"/>
      <c r="R462" s="60"/>
      <c r="S462" s="60"/>
      <c r="T462" s="219">
        <f t="shared" si="21"/>
        <v>0</v>
      </c>
      <c r="U462" s="5"/>
    </row>
    <row r="463" spans="2:24" ht="16.8" thickTop="1" thickBot="1" x14ac:dyDescent="0.35">
      <c r="B463" s="5"/>
      <c r="C463" s="142" t="s">
        <v>87</v>
      </c>
      <c r="D463" s="445"/>
      <c r="E463" s="458"/>
      <c r="F463" s="459"/>
      <c r="G463" s="102" t="s">
        <v>2</v>
      </c>
      <c r="H463" s="60"/>
      <c r="I463" s="60"/>
      <c r="J463" s="60"/>
      <c r="K463" s="60"/>
      <c r="L463" s="60"/>
      <c r="M463" s="60"/>
      <c r="N463" s="60"/>
      <c r="O463" s="60"/>
      <c r="P463" s="60"/>
      <c r="Q463" s="60"/>
      <c r="R463" s="60"/>
      <c r="S463" s="60"/>
      <c r="T463" s="219">
        <f t="shared" si="21"/>
        <v>0</v>
      </c>
      <c r="U463" s="5"/>
    </row>
    <row r="464" spans="2:24" ht="16.8" hidden="1" thickTop="1" thickBot="1" x14ac:dyDescent="0.35">
      <c r="B464" s="5"/>
      <c r="C464" s="142" t="s">
        <v>88</v>
      </c>
      <c r="D464" s="445"/>
      <c r="E464" s="458"/>
      <c r="F464" s="459"/>
      <c r="G464" s="102" t="s">
        <v>2</v>
      </c>
      <c r="H464" s="60"/>
      <c r="I464" s="60"/>
      <c r="J464" s="60"/>
      <c r="K464" s="60"/>
      <c r="L464" s="60"/>
      <c r="M464" s="60"/>
      <c r="N464" s="60"/>
      <c r="O464" s="60"/>
      <c r="P464" s="60"/>
      <c r="Q464" s="60"/>
      <c r="R464" s="60"/>
      <c r="S464" s="60"/>
      <c r="T464" s="219">
        <f t="shared" si="21"/>
        <v>0</v>
      </c>
      <c r="U464" s="5"/>
    </row>
    <row r="465" spans="2:22" ht="16.8" hidden="1" thickTop="1" thickBot="1" x14ac:dyDescent="0.35">
      <c r="B465" s="5"/>
      <c r="C465" s="142" t="s">
        <v>89</v>
      </c>
      <c r="D465" s="445"/>
      <c r="E465" s="458"/>
      <c r="F465" s="459"/>
      <c r="G465" s="102" t="s">
        <v>2</v>
      </c>
      <c r="H465" s="60"/>
      <c r="I465" s="60"/>
      <c r="J465" s="60"/>
      <c r="K465" s="60"/>
      <c r="L465" s="60"/>
      <c r="M465" s="60"/>
      <c r="N465" s="60"/>
      <c r="O465" s="60"/>
      <c r="P465" s="60"/>
      <c r="Q465" s="60"/>
      <c r="R465" s="60"/>
      <c r="S465" s="60"/>
      <c r="T465" s="219">
        <f t="shared" si="21"/>
        <v>0</v>
      </c>
      <c r="U465" s="5"/>
    </row>
    <row r="466" spans="2:22" ht="16.8" hidden="1" thickTop="1" thickBot="1" x14ac:dyDescent="0.35">
      <c r="B466" s="5"/>
      <c r="C466" s="142" t="s">
        <v>90</v>
      </c>
      <c r="D466" s="445"/>
      <c r="E466" s="443"/>
      <c r="F466" s="444"/>
      <c r="G466" s="102" t="s">
        <v>2</v>
      </c>
      <c r="H466" s="60"/>
      <c r="I466" s="60"/>
      <c r="J466" s="60"/>
      <c r="K466" s="60"/>
      <c r="L466" s="60"/>
      <c r="M466" s="60"/>
      <c r="N466" s="60"/>
      <c r="O466" s="60"/>
      <c r="P466" s="60"/>
      <c r="Q466" s="60"/>
      <c r="R466" s="60"/>
      <c r="S466" s="60"/>
      <c r="T466" s="219">
        <f t="shared" si="21"/>
        <v>0</v>
      </c>
      <c r="U466" s="5"/>
    </row>
    <row r="467" spans="2:22" ht="16.8" hidden="1" thickTop="1" thickBot="1" x14ac:dyDescent="0.35">
      <c r="B467" s="5"/>
      <c r="C467" s="142" t="s">
        <v>91</v>
      </c>
      <c r="D467" s="445"/>
      <c r="E467" s="443"/>
      <c r="F467" s="444"/>
      <c r="G467" s="102" t="s">
        <v>2</v>
      </c>
      <c r="H467" s="60"/>
      <c r="I467" s="60"/>
      <c r="J467" s="60"/>
      <c r="K467" s="60"/>
      <c r="L467" s="60"/>
      <c r="M467" s="60"/>
      <c r="N467" s="60"/>
      <c r="O467" s="60"/>
      <c r="P467" s="60"/>
      <c r="Q467" s="60"/>
      <c r="R467" s="60"/>
      <c r="S467" s="60"/>
      <c r="T467" s="219">
        <f t="shared" si="21"/>
        <v>0</v>
      </c>
      <c r="U467" s="5"/>
    </row>
    <row r="468" spans="2:22" ht="16.8" hidden="1" thickTop="1" thickBot="1" x14ac:dyDescent="0.35">
      <c r="B468" s="5"/>
      <c r="C468" s="142" t="s">
        <v>92</v>
      </c>
      <c r="D468" s="445"/>
      <c r="E468" s="443"/>
      <c r="F468" s="444"/>
      <c r="G468" s="102" t="s">
        <v>2</v>
      </c>
      <c r="H468" s="60"/>
      <c r="I468" s="60"/>
      <c r="J468" s="60"/>
      <c r="K468" s="60"/>
      <c r="L468" s="60"/>
      <c r="M468" s="60"/>
      <c r="N468" s="60"/>
      <c r="O468" s="60"/>
      <c r="P468" s="60"/>
      <c r="Q468" s="60"/>
      <c r="R468" s="60"/>
      <c r="S468" s="60"/>
      <c r="T468" s="219">
        <f t="shared" si="21"/>
        <v>0</v>
      </c>
      <c r="U468" s="5"/>
    </row>
    <row r="469" spans="2:22" ht="16.8" hidden="1" thickTop="1" thickBot="1" x14ac:dyDescent="0.35">
      <c r="B469" s="5"/>
      <c r="C469" s="142" t="s">
        <v>93</v>
      </c>
      <c r="D469" s="445"/>
      <c r="E469" s="443"/>
      <c r="F469" s="444"/>
      <c r="G469" s="102" t="s">
        <v>2</v>
      </c>
      <c r="H469" s="60"/>
      <c r="I469" s="60"/>
      <c r="J469" s="60"/>
      <c r="K469" s="60"/>
      <c r="L469" s="60"/>
      <c r="M469" s="60"/>
      <c r="N469" s="60"/>
      <c r="O469" s="60"/>
      <c r="P469" s="60"/>
      <c r="Q469" s="60"/>
      <c r="R469" s="60"/>
      <c r="S469" s="60"/>
      <c r="T469" s="219">
        <f t="shared" si="21"/>
        <v>0</v>
      </c>
      <c r="U469" s="5"/>
    </row>
    <row r="470" spans="2:22" ht="16.8" hidden="1" thickTop="1" thickBot="1" x14ac:dyDescent="0.35">
      <c r="B470" s="5"/>
      <c r="C470" s="142" t="s">
        <v>94</v>
      </c>
      <c r="D470" s="445"/>
      <c r="E470" s="443"/>
      <c r="F470" s="444"/>
      <c r="G470" s="102" t="s">
        <v>2</v>
      </c>
      <c r="H470" s="60"/>
      <c r="I470" s="60"/>
      <c r="J470" s="60"/>
      <c r="K470" s="60"/>
      <c r="L470" s="60"/>
      <c r="M470" s="60"/>
      <c r="N470" s="60"/>
      <c r="O470" s="60"/>
      <c r="P470" s="60"/>
      <c r="Q470" s="60"/>
      <c r="R470" s="60"/>
      <c r="S470" s="60"/>
      <c r="T470" s="219">
        <f t="shared" si="21"/>
        <v>0</v>
      </c>
      <c r="U470" s="5"/>
    </row>
    <row r="471" spans="2:22" ht="16.8" hidden="1" thickTop="1" thickBot="1" x14ac:dyDescent="0.35">
      <c r="B471" s="5"/>
      <c r="C471" s="142" t="s">
        <v>95</v>
      </c>
      <c r="D471" s="445"/>
      <c r="E471" s="443"/>
      <c r="F471" s="444"/>
      <c r="G471" s="102" t="s">
        <v>2</v>
      </c>
      <c r="H471" s="60"/>
      <c r="I471" s="60"/>
      <c r="J471" s="60"/>
      <c r="K471" s="60"/>
      <c r="L471" s="60"/>
      <c r="M471" s="60"/>
      <c r="N471" s="60"/>
      <c r="O471" s="60"/>
      <c r="P471" s="60"/>
      <c r="Q471" s="60"/>
      <c r="R471" s="60"/>
      <c r="S471" s="60"/>
      <c r="T471" s="219">
        <f t="shared" si="21"/>
        <v>0</v>
      </c>
      <c r="U471" s="5"/>
    </row>
    <row r="472" spans="2:22" ht="16.8" hidden="1" thickTop="1" thickBot="1" x14ac:dyDescent="0.35">
      <c r="B472" s="5"/>
      <c r="C472" s="142" t="s">
        <v>96</v>
      </c>
      <c r="D472" s="445"/>
      <c r="E472" s="443"/>
      <c r="F472" s="444"/>
      <c r="G472" s="102" t="s">
        <v>2</v>
      </c>
      <c r="H472" s="60"/>
      <c r="I472" s="60"/>
      <c r="J472" s="60"/>
      <c r="K472" s="60"/>
      <c r="L472" s="60"/>
      <c r="M472" s="60"/>
      <c r="N472" s="60"/>
      <c r="O472" s="60"/>
      <c r="P472" s="60"/>
      <c r="Q472" s="60"/>
      <c r="R472" s="60"/>
      <c r="S472" s="60"/>
      <c r="T472" s="219">
        <f t="shared" si="21"/>
        <v>0</v>
      </c>
      <c r="U472" s="5"/>
    </row>
    <row r="473" spans="2:22" ht="16.8" hidden="1" thickTop="1" thickBot="1" x14ac:dyDescent="0.35">
      <c r="B473" s="5"/>
      <c r="C473" s="142" t="s">
        <v>97</v>
      </c>
      <c r="D473" s="445"/>
      <c r="E473" s="443"/>
      <c r="F473" s="444"/>
      <c r="G473" s="102" t="s">
        <v>2</v>
      </c>
      <c r="H473" s="60"/>
      <c r="I473" s="60"/>
      <c r="J473" s="60"/>
      <c r="K473" s="60"/>
      <c r="L473" s="60"/>
      <c r="M473" s="60"/>
      <c r="N473" s="60"/>
      <c r="O473" s="60"/>
      <c r="P473" s="60"/>
      <c r="Q473" s="60"/>
      <c r="R473" s="60"/>
      <c r="S473" s="60"/>
      <c r="T473" s="219">
        <f t="shared" si="21"/>
        <v>0</v>
      </c>
      <c r="U473" s="5"/>
    </row>
    <row r="474" spans="2:22" ht="16.8" thickTop="1" thickBot="1" x14ac:dyDescent="0.35">
      <c r="B474" s="5"/>
      <c r="C474" s="442" t="s">
        <v>84</v>
      </c>
      <c r="D474" s="460"/>
      <c r="E474" s="460"/>
      <c r="F474" s="461"/>
      <c r="G474" s="102" t="s">
        <v>2</v>
      </c>
      <c r="H474" s="60"/>
      <c r="I474" s="60"/>
      <c r="J474" s="60"/>
      <c r="K474" s="60"/>
      <c r="L474" s="60"/>
      <c r="M474" s="60"/>
      <c r="N474" s="60"/>
      <c r="O474" s="60"/>
      <c r="P474" s="60"/>
      <c r="Q474" s="60"/>
      <c r="R474" s="60"/>
      <c r="S474" s="60"/>
      <c r="T474" s="219">
        <f t="shared" si="21"/>
        <v>0</v>
      </c>
      <c r="U474" s="5"/>
      <c r="V474" s="95"/>
    </row>
    <row r="475" spans="2:22" ht="16.8" thickTop="1" thickBot="1" x14ac:dyDescent="0.35">
      <c r="B475" s="5"/>
      <c r="C475" s="442" t="s">
        <v>78</v>
      </c>
      <c r="D475" s="443"/>
      <c r="E475" s="443"/>
      <c r="F475" s="444"/>
      <c r="G475" s="102" t="s">
        <v>2</v>
      </c>
      <c r="H475" s="60"/>
      <c r="I475" s="60"/>
      <c r="J475" s="60"/>
      <c r="K475" s="60"/>
      <c r="L475" s="60"/>
      <c r="M475" s="60"/>
      <c r="N475" s="60"/>
      <c r="O475" s="60"/>
      <c r="P475" s="60"/>
      <c r="Q475" s="60"/>
      <c r="R475" s="60"/>
      <c r="S475" s="60"/>
      <c r="T475" s="219">
        <f t="shared" si="21"/>
        <v>0</v>
      </c>
      <c r="U475" s="5"/>
      <c r="V475" s="46"/>
    </row>
    <row r="476" spans="2:22" ht="16.8" thickTop="1" thickBot="1" x14ac:dyDescent="0.35">
      <c r="B476" s="5"/>
      <c r="C476" s="442" t="s">
        <v>99</v>
      </c>
      <c r="D476" s="443"/>
      <c r="E476" s="443"/>
      <c r="F476" s="444"/>
      <c r="G476" s="102" t="s">
        <v>2</v>
      </c>
      <c r="H476" s="60"/>
      <c r="I476" s="60"/>
      <c r="J476" s="60"/>
      <c r="K476" s="60"/>
      <c r="L476" s="60"/>
      <c r="M476" s="60"/>
      <c r="N476" s="60"/>
      <c r="O476" s="60"/>
      <c r="P476" s="60"/>
      <c r="Q476" s="60"/>
      <c r="R476" s="60"/>
      <c r="S476" s="60"/>
      <c r="T476" s="219">
        <f t="shared" si="21"/>
        <v>0</v>
      </c>
      <c r="U476" s="5"/>
      <c r="V476" s="46"/>
    </row>
    <row r="477" spans="2:22" ht="16.8" thickTop="1" thickBot="1" x14ac:dyDescent="0.35">
      <c r="B477" s="5"/>
      <c r="C477" s="442" t="s">
        <v>85</v>
      </c>
      <c r="D477" s="443"/>
      <c r="E477" s="443"/>
      <c r="F477" s="444"/>
      <c r="G477" s="102" t="s">
        <v>2</v>
      </c>
      <c r="H477" s="60"/>
      <c r="I477" s="60"/>
      <c r="J477" s="60"/>
      <c r="K477" s="60"/>
      <c r="L477" s="60"/>
      <c r="M477" s="60"/>
      <c r="N477" s="60"/>
      <c r="O477" s="60"/>
      <c r="P477" s="60"/>
      <c r="Q477" s="60"/>
      <c r="R477" s="60"/>
      <c r="S477" s="60"/>
      <c r="T477" s="219">
        <f t="shared" si="21"/>
        <v>0</v>
      </c>
      <c r="U477" s="5"/>
    </row>
    <row r="478" spans="2:22" ht="16.8" thickTop="1" thickBot="1" x14ac:dyDescent="0.35">
      <c r="B478" s="5"/>
      <c r="C478" s="442" t="s">
        <v>424</v>
      </c>
      <c r="D478" s="443"/>
      <c r="E478" s="443"/>
      <c r="F478" s="444"/>
      <c r="G478" s="102" t="s">
        <v>2</v>
      </c>
      <c r="H478" s="61">
        <f>H$247*FIT_GEAP!$N$37</f>
        <v>0</v>
      </c>
      <c r="I478" s="61">
        <f>I$247*FIT_GEAP!$N$37</f>
        <v>0</v>
      </c>
      <c r="J478" s="61">
        <f>J$247*FIT_GEAP!$N$37</f>
        <v>0</v>
      </c>
      <c r="K478" s="61">
        <f>K$247*FIT_GEAP!$N$37</f>
        <v>0</v>
      </c>
      <c r="L478" s="61">
        <f>L$247*FIT_GEAP!$N$37</f>
        <v>0</v>
      </c>
      <c r="M478" s="61">
        <f>M$247*FIT_GEAP!$N$37</f>
        <v>0</v>
      </c>
      <c r="N478" s="61">
        <f>N$247*FIT_GEAP!$N$37</f>
        <v>0</v>
      </c>
      <c r="O478" s="61">
        <f>O$247*FIT_GEAP!$N$37</f>
        <v>0</v>
      </c>
      <c r="P478" s="61">
        <f>P$247*FIT_GEAP!$N$37</f>
        <v>0</v>
      </c>
      <c r="Q478" s="61">
        <f>Q$247*FIT_GEAP!$N$37</f>
        <v>0</v>
      </c>
      <c r="R478" s="61">
        <f>R$247*FIT_GEAP!$N$37</f>
        <v>0</v>
      </c>
      <c r="S478" s="61">
        <f>S$247*FIT_GEAP!$N$37</f>
        <v>0</v>
      </c>
      <c r="T478" s="219">
        <f>T$247*FIT_GEAP!$N$37</f>
        <v>0</v>
      </c>
      <c r="U478" s="5"/>
    </row>
    <row r="479" spans="2:22" ht="16.8" thickTop="1" thickBot="1" x14ac:dyDescent="0.35">
      <c r="B479" s="5"/>
      <c r="C479" s="442" t="s">
        <v>425</v>
      </c>
      <c r="D479" s="460"/>
      <c r="E479" s="460"/>
      <c r="F479" s="461"/>
      <c r="G479" s="109" t="s">
        <v>2</v>
      </c>
      <c r="H479" s="94">
        <f>H$247*FIT_GEAP!$N$10</f>
        <v>0</v>
      </c>
      <c r="I479" s="23">
        <f>I$247*FIT_GEAP!$N$10</f>
        <v>0</v>
      </c>
      <c r="J479" s="23">
        <f>J$247*FIT_GEAP!$N$10</f>
        <v>0</v>
      </c>
      <c r="K479" s="23">
        <f>K$247*FIT_GEAP!$N$10</f>
        <v>0</v>
      </c>
      <c r="L479" s="23">
        <f>L$247*FIT_GEAP!$N$10</f>
        <v>0</v>
      </c>
      <c r="M479" s="23">
        <f>M$247*FIT_GEAP!$N$10</f>
        <v>0</v>
      </c>
      <c r="N479" s="23">
        <f>N$247*FIT_GEAP!$N$10</f>
        <v>0</v>
      </c>
      <c r="O479" s="23">
        <f>O$247*FIT_GEAP!$N$10</f>
        <v>0</v>
      </c>
      <c r="P479" s="23">
        <f>P$247*FIT_GEAP!$N$10</f>
        <v>0</v>
      </c>
      <c r="Q479" s="23">
        <f>Q$247*FIT_GEAP!$N$10</f>
        <v>0</v>
      </c>
      <c r="R479" s="23">
        <f>R$247*FIT_GEAP!$N$10</f>
        <v>0</v>
      </c>
      <c r="S479" s="23">
        <f>S$247*FIT_GEAP!$N$10</f>
        <v>0</v>
      </c>
      <c r="T479" s="99">
        <f>T$247*FIT_GEAP!$N$10</f>
        <v>0</v>
      </c>
      <c r="U479" s="5"/>
      <c r="V479" s="46"/>
    </row>
    <row r="480" spans="2:22" ht="16.8" thickTop="1" thickBot="1" x14ac:dyDescent="0.35">
      <c r="B480" s="5"/>
      <c r="C480" s="439" t="s">
        <v>436</v>
      </c>
      <c r="D480" s="470"/>
      <c r="E480" s="470"/>
      <c r="F480" s="471"/>
      <c r="G480" s="109" t="s">
        <v>2</v>
      </c>
      <c r="H480" s="94">
        <f>ROUNDDOWN((H$495+$T$492),0)</f>
        <v>0</v>
      </c>
      <c r="I480" s="23">
        <f>ROUNDDOWN((I$495+H$496),0)</f>
        <v>0</v>
      </c>
      <c r="J480" s="23">
        <f t="shared" ref="J480:S480" si="22">ROUNDDOWN((J$495+I$496),0)</f>
        <v>0</v>
      </c>
      <c r="K480" s="23">
        <f t="shared" si="22"/>
        <v>0</v>
      </c>
      <c r="L480" s="23">
        <f t="shared" si="22"/>
        <v>0</v>
      </c>
      <c r="M480" s="23">
        <f t="shared" si="22"/>
        <v>0</v>
      </c>
      <c r="N480" s="23">
        <f t="shared" si="22"/>
        <v>0</v>
      </c>
      <c r="O480" s="23">
        <f t="shared" si="22"/>
        <v>0</v>
      </c>
      <c r="P480" s="23">
        <f t="shared" si="22"/>
        <v>0</v>
      </c>
      <c r="Q480" s="23">
        <f t="shared" si="22"/>
        <v>0</v>
      </c>
      <c r="R480" s="23">
        <f t="shared" si="22"/>
        <v>0</v>
      </c>
      <c r="S480" s="23">
        <f t="shared" si="22"/>
        <v>0</v>
      </c>
      <c r="T480" s="99">
        <f>ROUNDDOWN(($T$495+$T$492),0)</f>
        <v>0</v>
      </c>
      <c r="U480" s="5"/>
      <c r="V480" s="46"/>
    </row>
    <row r="481" spans="2:22" ht="16.2" thickTop="1" x14ac:dyDescent="0.3">
      <c r="B481" s="5"/>
      <c r="C481" s="7"/>
      <c r="D481" s="138"/>
      <c r="E481" s="7"/>
      <c r="F481" s="7"/>
      <c r="G481" s="8"/>
      <c r="H481" s="243"/>
      <c r="I481" s="18"/>
      <c r="J481" s="18"/>
      <c r="K481" s="18"/>
      <c r="L481" s="18"/>
      <c r="M481" s="18"/>
      <c r="N481" s="18"/>
      <c r="O481" s="18"/>
      <c r="P481" s="18"/>
      <c r="Q481" s="18"/>
      <c r="R481" s="18"/>
      <c r="S481" s="18"/>
      <c r="T481" s="17"/>
      <c r="U481" s="5"/>
    </row>
    <row r="482" spans="2:22" ht="15.6" x14ac:dyDescent="0.3">
      <c r="B482" s="5"/>
      <c r="C482" s="7"/>
      <c r="D482" s="138"/>
      <c r="E482" s="7"/>
      <c r="F482" s="7"/>
      <c r="G482" s="8"/>
      <c r="H482" s="243"/>
      <c r="I482" s="18"/>
      <c r="J482" s="18"/>
      <c r="K482" s="18"/>
      <c r="L482" s="18"/>
      <c r="M482" s="18"/>
      <c r="N482" s="18"/>
      <c r="O482" s="18"/>
      <c r="P482" s="18"/>
      <c r="Q482" s="18"/>
      <c r="R482" s="18"/>
      <c r="S482" s="18"/>
      <c r="T482" s="17"/>
      <c r="U482" s="5"/>
    </row>
    <row r="483" spans="2:22" ht="15.6" x14ac:dyDescent="0.3">
      <c r="B483" s="5"/>
      <c r="C483" s="7"/>
      <c r="D483" s="138"/>
      <c r="E483" s="7"/>
      <c r="F483" s="7"/>
      <c r="G483" s="8"/>
      <c r="H483" s="243"/>
      <c r="I483" s="18"/>
      <c r="J483" s="18"/>
      <c r="K483" s="18"/>
      <c r="L483" s="18"/>
      <c r="M483" s="18"/>
      <c r="N483" s="18"/>
      <c r="O483" s="18"/>
      <c r="P483" s="18"/>
      <c r="Q483" s="18"/>
      <c r="R483" s="18"/>
      <c r="S483" s="18"/>
      <c r="T483" s="17"/>
      <c r="U483" s="5"/>
    </row>
    <row r="484" spans="2:22" ht="15.6" x14ac:dyDescent="0.3">
      <c r="B484" s="5"/>
      <c r="C484" s="7"/>
      <c r="D484" s="138"/>
      <c r="E484" s="7"/>
      <c r="F484" s="7"/>
      <c r="G484" s="8"/>
      <c r="H484" s="243"/>
      <c r="I484" s="18"/>
      <c r="J484" s="18"/>
      <c r="K484" s="18"/>
      <c r="L484" s="18"/>
      <c r="M484" s="18"/>
      <c r="N484" s="18"/>
      <c r="O484" s="18"/>
      <c r="P484" s="18"/>
      <c r="Q484" s="18"/>
      <c r="R484" s="18"/>
      <c r="S484" s="18"/>
      <c r="T484" s="17"/>
      <c r="U484" s="5"/>
    </row>
    <row r="485" spans="2:22" ht="16.2" hidden="1" thickBot="1" x14ac:dyDescent="0.35">
      <c r="B485" s="5"/>
      <c r="C485" s="7"/>
      <c r="D485" s="138"/>
      <c r="E485" s="7"/>
      <c r="F485" s="7"/>
      <c r="G485" s="8"/>
      <c r="H485" s="243"/>
      <c r="I485" s="18"/>
      <c r="J485" s="18"/>
      <c r="K485" s="18"/>
      <c r="L485" s="18"/>
      <c r="M485" s="18"/>
      <c r="N485" s="18"/>
      <c r="O485" s="18"/>
      <c r="P485" s="18"/>
      <c r="Q485" s="18"/>
      <c r="R485" s="18"/>
      <c r="S485" s="18"/>
      <c r="T485" s="17"/>
      <c r="U485" s="5"/>
    </row>
    <row r="486" spans="2:22" ht="32.4" hidden="1" customHeight="1" thickTop="1" thickBot="1" x14ac:dyDescent="0.35">
      <c r="B486" s="5"/>
      <c r="C486" s="430" t="s">
        <v>103</v>
      </c>
      <c r="D486" s="431"/>
      <c r="E486" s="431"/>
      <c r="F486" s="431"/>
      <c r="G486" s="432"/>
      <c r="H486" s="275" t="s">
        <v>52</v>
      </c>
      <c r="I486" s="275" t="s">
        <v>53</v>
      </c>
      <c r="J486" s="275" t="s">
        <v>54</v>
      </c>
      <c r="K486" s="275" t="s">
        <v>55</v>
      </c>
      <c r="L486" s="275" t="s">
        <v>56</v>
      </c>
      <c r="M486" s="275" t="s">
        <v>57</v>
      </c>
      <c r="N486" s="275" t="s">
        <v>58</v>
      </c>
      <c r="O486" s="275" t="s">
        <v>59</v>
      </c>
      <c r="P486" s="275" t="s">
        <v>60</v>
      </c>
      <c r="Q486" s="275" t="s">
        <v>61</v>
      </c>
      <c r="R486" s="275" t="s">
        <v>62</v>
      </c>
      <c r="S486" s="275" t="s">
        <v>63</v>
      </c>
      <c r="T486" s="276" t="s">
        <v>71</v>
      </c>
      <c r="U486" s="5"/>
    </row>
    <row r="487" spans="2:22" ht="16.8" hidden="1" thickTop="1" thickBot="1" x14ac:dyDescent="0.35">
      <c r="B487" s="5"/>
      <c r="C487" s="433" t="s">
        <v>426</v>
      </c>
      <c r="D487" s="434"/>
      <c r="E487" s="434"/>
      <c r="F487" s="435"/>
      <c r="G487" s="268" t="s">
        <v>2</v>
      </c>
      <c r="H487" s="269"/>
      <c r="I487" s="270"/>
      <c r="J487" s="270"/>
      <c r="K487" s="270"/>
      <c r="L487" s="270"/>
      <c r="M487" s="270"/>
      <c r="N487" s="270"/>
      <c r="O487" s="270"/>
      <c r="P487" s="270"/>
      <c r="Q487" s="270"/>
      <c r="R487" s="270"/>
      <c r="S487" s="270"/>
      <c r="T487" s="271">
        <f>SUM('Historical Data'!$I$12:$O$12)</f>
        <v>0</v>
      </c>
      <c r="U487" s="5"/>
      <c r="V487" s="46">
        <f>'Historical Data'!Q12</f>
        <v>0</v>
      </c>
    </row>
    <row r="488" spans="2:22" ht="16.8" hidden="1" thickTop="1" thickBot="1" x14ac:dyDescent="0.35">
      <c r="B488" s="5"/>
      <c r="C488" s="436" t="s">
        <v>414</v>
      </c>
      <c r="D488" s="437"/>
      <c r="E488" s="437"/>
      <c r="F488" s="438"/>
      <c r="G488" s="268" t="s">
        <v>2</v>
      </c>
      <c r="H488" s="272"/>
      <c r="I488" s="273"/>
      <c r="J488" s="273"/>
      <c r="K488" s="273"/>
      <c r="L488" s="273"/>
      <c r="M488" s="273"/>
      <c r="N488" s="273"/>
      <c r="O488" s="273"/>
      <c r="P488" s="273"/>
      <c r="Q488" s="273"/>
      <c r="R488" s="273"/>
      <c r="S488" s="273"/>
      <c r="T488" s="274">
        <f>$T$487+0-ROUNDDOWN($T$487,0)</f>
        <v>0</v>
      </c>
      <c r="U488" s="5"/>
      <c r="V488" s="46"/>
    </row>
    <row r="489" spans="2:22" ht="16.8" hidden="1" thickTop="1" thickBot="1" x14ac:dyDescent="0.35">
      <c r="B489" s="5"/>
      <c r="C489" s="7"/>
      <c r="D489" s="138"/>
      <c r="E489" s="7"/>
      <c r="F489" s="7"/>
      <c r="G489" s="8"/>
      <c r="H489" s="243"/>
      <c r="I489" s="18"/>
      <c r="J489" s="18"/>
      <c r="K489" s="18"/>
      <c r="L489" s="18"/>
      <c r="M489" s="18"/>
      <c r="N489" s="18"/>
      <c r="O489" s="18"/>
      <c r="P489" s="18"/>
      <c r="Q489" s="18"/>
      <c r="R489" s="18"/>
      <c r="S489" s="18"/>
      <c r="T489" s="17"/>
      <c r="U489" s="5"/>
    </row>
    <row r="490" spans="2:22" ht="32.4" hidden="1" customHeight="1" thickTop="1" thickBot="1" x14ac:dyDescent="0.35">
      <c r="B490" s="5"/>
      <c r="C490" s="430" t="s">
        <v>103</v>
      </c>
      <c r="D490" s="431"/>
      <c r="E490" s="431"/>
      <c r="F490" s="431"/>
      <c r="G490" s="432"/>
      <c r="H490" s="275" t="s">
        <v>52</v>
      </c>
      <c r="I490" s="275" t="s">
        <v>53</v>
      </c>
      <c r="J490" s="275" t="s">
        <v>54</v>
      </c>
      <c r="K490" s="275" t="s">
        <v>55</v>
      </c>
      <c r="L490" s="275" t="s">
        <v>56</v>
      </c>
      <c r="M490" s="275" t="s">
        <v>57</v>
      </c>
      <c r="N490" s="275" t="s">
        <v>58</v>
      </c>
      <c r="O490" s="275" t="s">
        <v>59</v>
      </c>
      <c r="P490" s="275" t="s">
        <v>60</v>
      </c>
      <c r="Q490" s="275" t="s">
        <v>61</v>
      </c>
      <c r="R490" s="275" t="s">
        <v>62</v>
      </c>
      <c r="S490" s="275" t="s">
        <v>63</v>
      </c>
      <c r="T490" s="276" t="s">
        <v>72</v>
      </c>
      <c r="U490" s="5"/>
    </row>
    <row r="491" spans="2:22" ht="16.8" hidden="1" thickTop="1" thickBot="1" x14ac:dyDescent="0.35">
      <c r="B491" s="5"/>
      <c r="C491" s="433" t="s">
        <v>426</v>
      </c>
      <c r="D491" s="434"/>
      <c r="E491" s="434"/>
      <c r="F491" s="435"/>
      <c r="G491" s="268" t="s">
        <v>2</v>
      </c>
      <c r="H491" s="269">
        <f>H$218+H$234+H$235+H$236+H$237+H$238+H$239</f>
        <v>0</v>
      </c>
      <c r="I491" s="270">
        <f>I$218+I$234+I$235+I$236+I$237+I$238+I$239</f>
        <v>0</v>
      </c>
      <c r="J491" s="270">
        <f t="shared" ref="J491:S491" si="23">J$218+J$234+J$235+J$236+J$237+J$238+J$239</f>
        <v>0</v>
      </c>
      <c r="K491" s="270">
        <f t="shared" si="23"/>
        <v>0</v>
      </c>
      <c r="L491" s="270">
        <f t="shared" si="23"/>
        <v>0</v>
      </c>
      <c r="M491" s="270">
        <f t="shared" si="23"/>
        <v>0</v>
      </c>
      <c r="N491" s="270">
        <f t="shared" si="23"/>
        <v>0</v>
      </c>
      <c r="O491" s="270">
        <f t="shared" si="23"/>
        <v>0</v>
      </c>
      <c r="P491" s="270">
        <f t="shared" si="23"/>
        <v>0</v>
      </c>
      <c r="Q491" s="270">
        <f t="shared" si="23"/>
        <v>0</v>
      </c>
      <c r="R491" s="270">
        <f t="shared" si="23"/>
        <v>0</v>
      </c>
      <c r="S491" s="270">
        <f t="shared" si="23"/>
        <v>0</v>
      </c>
      <c r="T491" s="271">
        <f>T$218+T$234+T$235+T$236+T$237+T$238+T$239</f>
        <v>0</v>
      </c>
      <c r="U491" s="5"/>
      <c r="V491" s="90">
        <f>'Historical Data'!Q13</f>
        <v>0</v>
      </c>
    </row>
    <row r="492" spans="2:22" ht="16.8" hidden="1" thickTop="1" thickBot="1" x14ac:dyDescent="0.35">
      <c r="B492" s="5"/>
      <c r="C492" s="436" t="s">
        <v>414</v>
      </c>
      <c r="D492" s="437"/>
      <c r="E492" s="437"/>
      <c r="F492" s="438"/>
      <c r="G492" s="268" t="s">
        <v>2</v>
      </c>
      <c r="H492" s="272">
        <f>H$491+$T$488-H$240</f>
        <v>0</v>
      </c>
      <c r="I492" s="273">
        <f t="shared" ref="I492:S492" si="24">I$491+H$492-I$240</f>
        <v>0</v>
      </c>
      <c r="J492" s="273">
        <f t="shared" si="24"/>
        <v>0</v>
      </c>
      <c r="K492" s="273">
        <f t="shared" si="24"/>
        <v>0</v>
      </c>
      <c r="L492" s="273">
        <f t="shared" si="24"/>
        <v>0</v>
      </c>
      <c r="M492" s="273">
        <f t="shared" si="24"/>
        <v>0</v>
      </c>
      <c r="N492" s="273">
        <f t="shared" si="24"/>
        <v>0</v>
      </c>
      <c r="O492" s="273">
        <f t="shared" si="24"/>
        <v>0</v>
      </c>
      <c r="P492" s="273">
        <f t="shared" si="24"/>
        <v>0</v>
      </c>
      <c r="Q492" s="273">
        <f t="shared" si="24"/>
        <v>0</v>
      </c>
      <c r="R492" s="273">
        <f t="shared" si="24"/>
        <v>0</v>
      </c>
      <c r="S492" s="273">
        <f t="shared" si="24"/>
        <v>0</v>
      </c>
      <c r="T492" s="274">
        <f>T$491+$T$488-T$240</f>
        <v>0</v>
      </c>
      <c r="U492" s="5"/>
      <c r="V492" s="46"/>
    </row>
    <row r="493" spans="2:22" ht="16.8" hidden="1" thickTop="1" thickBot="1" x14ac:dyDescent="0.35">
      <c r="B493" s="5"/>
      <c r="C493" s="7"/>
      <c r="D493" s="138"/>
      <c r="E493" s="7"/>
      <c r="F493" s="7"/>
      <c r="G493" s="8"/>
      <c r="H493" s="243"/>
      <c r="I493" s="18"/>
      <c r="J493" s="18"/>
      <c r="K493" s="18"/>
      <c r="L493" s="18"/>
      <c r="M493" s="18"/>
      <c r="N493" s="18"/>
      <c r="O493" s="18"/>
      <c r="P493" s="18"/>
      <c r="Q493" s="18"/>
      <c r="R493" s="18"/>
      <c r="S493" s="18"/>
      <c r="T493" s="17"/>
      <c r="U493" s="5"/>
    </row>
    <row r="494" spans="2:22" ht="32.4" hidden="1" customHeight="1" thickTop="1" thickBot="1" x14ac:dyDescent="0.35">
      <c r="B494" s="5"/>
      <c r="C494" s="430" t="s">
        <v>103</v>
      </c>
      <c r="D494" s="431"/>
      <c r="E494" s="431"/>
      <c r="F494" s="431"/>
      <c r="G494" s="432"/>
      <c r="H494" s="275" t="s">
        <v>52</v>
      </c>
      <c r="I494" s="275" t="s">
        <v>53</v>
      </c>
      <c r="J494" s="275" t="s">
        <v>54</v>
      </c>
      <c r="K494" s="275" t="s">
        <v>55</v>
      </c>
      <c r="L494" s="275" t="s">
        <v>56</v>
      </c>
      <c r="M494" s="275" t="s">
        <v>57</v>
      </c>
      <c r="N494" s="275" t="s">
        <v>58</v>
      </c>
      <c r="O494" s="275" t="s">
        <v>59</v>
      </c>
      <c r="P494" s="275" t="s">
        <v>60</v>
      </c>
      <c r="Q494" s="275" t="s">
        <v>61</v>
      </c>
      <c r="R494" s="275" t="s">
        <v>62</v>
      </c>
      <c r="S494" s="275" t="s">
        <v>63</v>
      </c>
      <c r="T494" s="276" t="s">
        <v>73</v>
      </c>
      <c r="U494" s="5"/>
    </row>
    <row r="495" spans="2:22" ht="16.8" hidden="1" thickTop="1" thickBot="1" x14ac:dyDescent="0.35">
      <c r="B495" s="5"/>
      <c r="C495" s="464" t="s">
        <v>436</v>
      </c>
      <c r="D495" s="465"/>
      <c r="E495" s="465"/>
      <c r="F495" s="466"/>
      <c r="G495" s="277" t="s">
        <v>2</v>
      </c>
      <c r="H495" s="278">
        <f>H$458+H$474+H$475+H$476+H$477+H$478+H$479</f>
        <v>0</v>
      </c>
      <c r="I495" s="279">
        <f t="shared" ref="I495:S495" si="25">I$458+I$474+I$475+I$476+I$477+I$478+I$479</f>
        <v>0</v>
      </c>
      <c r="J495" s="279">
        <f t="shared" si="25"/>
        <v>0</v>
      </c>
      <c r="K495" s="279">
        <f t="shared" si="25"/>
        <v>0</v>
      </c>
      <c r="L495" s="279">
        <f t="shared" si="25"/>
        <v>0</v>
      </c>
      <c r="M495" s="279">
        <f t="shared" si="25"/>
        <v>0</v>
      </c>
      <c r="N495" s="279">
        <f t="shared" si="25"/>
        <v>0</v>
      </c>
      <c r="O495" s="279">
        <f t="shared" si="25"/>
        <v>0</v>
      </c>
      <c r="P495" s="279">
        <f t="shared" si="25"/>
        <v>0</v>
      </c>
      <c r="Q495" s="279">
        <f t="shared" si="25"/>
        <v>0</v>
      </c>
      <c r="R495" s="279">
        <f t="shared" si="25"/>
        <v>0</v>
      </c>
      <c r="S495" s="279">
        <f t="shared" si="25"/>
        <v>0</v>
      </c>
      <c r="T495" s="280">
        <f>T$458+T$474+T$475+T$476+T$477+T$478+T$479</f>
        <v>0</v>
      </c>
      <c r="U495" s="5"/>
      <c r="V495" s="46">
        <f>'Historical Data'!Q14</f>
        <v>0</v>
      </c>
    </row>
    <row r="496" spans="2:22" ht="16.8" hidden="1" thickTop="1" thickBot="1" x14ac:dyDescent="0.35">
      <c r="B496" s="5"/>
      <c r="C496" s="467" t="s">
        <v>102</v>
      </c>
      <c r="D496" s="468"/>
      <c r="E496" s="468"/>
      <c r="F496" s="469"/>
      <c r="G496" s="277" t="s">
        <v>2</v>
      </c>
      <c r="H496" s="281">
        <f>H$495+$T$492-H$480</f>
        <v>0</v>
      </c>
      <c r="I496" s="282">
        <f>I$495+H$496-I$480</f>
        <v>0</v>
      </c>
      <c r="J496" s="282">
        <f t="shared" ref="J496:S496" si="26">J$495+I$496-J$480</f>
        <v>0</v>
      </c>
      <c r="K496" s="282">
        <f t="shared" si="26"/>
        <v>0</v>
      </c>
      <c r="L496" s="282">
        <f t="shared" si="26"/>
        <v>0</v>
      </c>
      <c r="M496" s="282">
        <f t="shared" si="26"/>
        <v>0</v>
      </c>
      <c r="N496" s="282">
        <f t="shared" si="26"/>
        <v>0</v>
      </c>
      <c r="O496" s="282">
        <f t="shared" si="26"/>
        <v>0</v>
      </c>
      <c r="P496" s="282">
        <f t="shared" si="26"/>
        <v>0</v>
      </c>
      <c r="Q496" s="282">
        <f t="shared" si="26"/>
        <v>0</v>
      </c>
      <c r="R496" s="282">
        <f t="shared" si="26"/>
        <v>0</v>
      </c>
      <c r="S496" s="282">
        <f t="shared" si="26"/>
        <v>0</v>
      </c>
      <c r="T496" s="283">
        <f>$T$495+$T$492-$T$480</f>
        <v>0</v>
      </c>
      <c r="U496" s="5"/>
      <c r="V496" s="46"/>
    </row>
    <row r="497" spans="2:21" ht="15" hidden="1" thickTop="1" x14ac:dyDescent="0.3">
      <c r="B497" s="5"/>
      <c r="C497" s="5"/>
      <c r="D497" s="4"/>
      <c r="E497" s="5"/>
      <c r="F497" s="5"/>
      <c r="G497" s="4"/>
      <c r="H497" s="24"/>
      <c r="I497" s="4"/>
      <c r="J497" s="4"/>
      <c r="K497" s="4"/>
      <c r="L497" s="4"/>
      <c r="M497" s="4"/>
      <c r="N497" s="4"/>
      <c r="O497" s="4"/>
      <c r="P497" s="4"/>
      <c r="Q497" s="4"/>
      <c r="R497" s="4"/>
      <c r="S497" s="4"/>
      <c r="T497" s="4"/>
      <c r="U497" s="5"/>
    </row>
    <row r="498" spans="2:21" hidden="1" x14ac:dyDescent="0.3">
      <c r="B498" s="5"/>
      <c r="C498" s="5"/>
      <c r="D498" s="4"/>
      <c r="E498" s="5"/>
      <c r="F498" s="5"/>
      <c r="G498" s="4"/>
      <c r="H498" s="24"/>
      <c r="I498" s="4"/>
      <c r="J498" s="4"/>
      <c r="K498" s="4"/>
      <c r="L498" s="4"/>
      <c r="M498" s="4"/>
      <c r="N498" s="4"/>
      <c r="O498" s="4"/>
      <c r="P498" s="4"/>
      <c r="Q498" s="4"/>
      <c r="R498" s="4"/>
      <c r="S498" s="4"/>
      <c r="T498" s="4"/>
      <c r="U498" s="5"/>
    </row>
  </sheetData>
  <sheetProtection algorithmName="SHA-512" hashValue="TYLU0n3g3Lv7h6bhH4WPsuNkaOPTEpiBXKvWufZWB3vMo72pHOmLE+GZPtpXrqAntvT+Zrh86/oMmIPYeWADXQ==" saltValue="30CA67aBuy1SlJLqRAVicA==" spinCount="100000" sheet="1" objects="1" scenarios="1" formatRows="0"/>
  <protectedRanges>
    <protectedRange sqref="E249:F448 H249:S450 H452:S455 D459:F473 H459:S477" name="Part II"/>
    <protectedRange sqref="E9:F208 H9:S210 H212:S215 D219:F233 H219:S237" name="Part I"/>
  </protectedRanges>
  <mergeCells count="479">
    <mergeCell ref="C495:F495"/>
    <mergeCell ref="C496:F496"/>
    <mergeCell ref="C478:F478"/>
    <mergeCell ref="C494:G494"/>
    <mergeCell ref="C487:F487"/>
    <mergeCell ref="C488:F488"/>
    <mergeCell ref="C479:F479"/>
    <mergeCell ref="C480:F480"/>
    <mergeCell ref="C243:G244"/>
    <mergeCell ref="D465:F465"/>
    <mergeCell ref="D466:F466"/>
    <mergeCell ref="D467:F467"/>
    <mergeCell ref="D468:F468"/>
    <mergeCell ref="D469:F469"/>
    <mergeCell ref="D463:F463"/>
    <mergeCell ref="D464:F464"/>
    <mergeCell ref="D473:F473"/>
    <mergeCell ref="C474:F474"/>
    <mergeCell ref="C475:F475"/>
    <mergeCell ref="C476:F476"/>
    <mergeCell ref="C477:F477"/>
    <mergeCell ref="E443:F443"/>
    <mergeCell ref="E444:F444"/>
    <mergeCell ref="E445:F445"/>
    <mergeCell ref="D471:F471"/>
    <mergeCell ref="D472:F472"/>
    <mergeCell ref="D449:F449"/>
    <mergeCell ref="D450:F450"/>
    <mergeCell ref="D451:F451"/>
    <mergeCell ref="E452:F452"/>
    <mergeCell ref="E453:F453"/>
    <mergeCell ref="E454:F454"/>
    <mergeCell ref="E455:F455"/>
    <mergeCell ref="C457:G457"/>
    <mergeCell ref="C458:F458"/>
    <mergeCell ref="D459:F459"/>
    <mergeCell ref="D460:F460"/>
    <mergeCell ref="D461:F461"/>
    <mergeCell ref="D462:F462"/>
    <mergeCell ref="E438:F438"/>
    <mergeCell ref="E439:F439"/>
    <mergeCell ref="E440:F440"/>
    <mergeCell ref="E441:F441"/>
    <mergeCell ref="E442:F442"/>
    <mergeCell ref="E446:F446"/>
    <mergeCell ref="E447:F447"/>
    <mergeCell ref="E448:F448"/>
    <mergeCell ref="D470:F470"/>
    <mergeCell ref="E429:F429"/>
    <mergeCell ref="E430:F430"/>
    <mergeCell ref="E431:F431"/>
    <mergeCell ref="E432:F432"/>
    <mergeCell ref="E433:F433"/>
    <mergeCell ref="E434:F434"/>
    <mergeCell ref="E435:F435"/>
    <mergeCell ref="E436:F436"/>
    <mergeCell ref="E437:F437"/>
    <mergeCell ref="E420:F420"/>
    <mergeCell ref="E421:F421"/>
    <mergeCell ref="E422:F422"/>
    <mergeCell ref="E423:F423"/>
    <mergeCell ref="E424:F424"/>
    <mergeCell ref="E425:F425"/>
    <mergeCell ref="E426:F426"/>
    <mergeCell ref="E427:F427"/>
    <mergeCell ref="E428:F428"/>
    <mergeCell ref="E411:F411"/>
    <mergeCell ref="E412:F412"/>
    <mergeCell ref="E413:F413"/>
    <mergeCell ref="E414:F414"/>
    <mergeCell ref="E415:F415"/>
    <mergeCell ref="E416:F416"/>
    <mergeCell ref="E417:F417"/>
    <mergeCell ref="E418:F418"/>
    <mergeCell ref="E419:F419"/>
    <mergeCell ref="E402:F402"/>
    <mergeCell ref="E403:F403"/>
    <mergeCell ref="E404:F404"/>
    <mergeCell ref="E405:F405"/>
    <mergeCell ref="E406:F406"/>
    <mergeCell ref="E407:F407"/>
    <mergeCell ref="E408:F408"/>
    <mergeCell ref="E409:F409"/>
    <mergeCell ref="E410:F410"/>
    <mergeCell ref="E393:F393"/>
    <mergeCell ref="E394:F394"/>
    <mergeCell ref="E395:F395"/>
    <mergeCell ref="E396:F396"/>
    <mergeCell ref="E397:F397"/>
    <mergeCell ref="E398:F398"/>
    <mergeCell ref="E399:F399"/>
    <mergeCell ref="E400:F400"/>
    <mergeCell ref="E401:F401"/>
    <mergeCell ref="E384:F384"/>
    <mergeCell ref="E385:F385"/>
    <mergeCell ref="E386:F386"/>
    <mergeCell ref="E387:F387"/>
    <mergeCell ref="E388:F388"/>
    <mergeCell ref="E389:F389"/>
    <mergeCell ref="E390:F390"/>
    <mergeCell ref="E391:F391"/>
    <mergeCell ref="E392:F392"/>
    <mergeCell ref="E375:F375"/>
    <mergeCell ref="E376:F376"/>
    <mergeCell ref="E377:F377"/>
    <mergeCell ref="E378:F378"/>
    <mergeCell ref="E379:F379"/>
    <mergeCell ref="E380:F380"/>
    <mergeCell ref="E381:F381"/>
    <mergeCell ref="E382:F382"/>
    <mergeCell ref="E383:F383"/>
    <mergeCell ref="E366:F366"/>
    <mergeCell ref="E367:F367"/>
    <mergeCell ref="E368:F368"/>
    <mergeCell ref="E369:F369"/>
    <mergeCell ref="E370:F370"/>
    <mergeCell ref="E371:F371"/>
    <mergeCell ref="E372:F372"/>
    <mergeCell ref="E373:F373"/>
    <mergeCell ref="E374:F374"/>
    <mergeCell ref="E357:F357"/>
    <mergeCell ref="E358:F358"/>
    <mergeCell ref="E359:F359"/>
    <mergeCell ref="E360:F360"/>
    <mergeCell ref="E361:F361"/>
    <mergeCell ref="E362:F362"/>
    <mergeCell ref="E363:F363"/>
    <mergeCell ref="E364:F364"/>
    <mergeCell ref="E365:F365"/>
    <mergeCell ref="E348:F348"/>
    <mergeCell ref="E349:F349"/>
    <mergeCell ref="E350:F350"/>
    <mergeCell ref="E351:F351"/>
    <mergeCell ref="E352:F352"/>
    <mergeCell ref="E353:F353"/>
    <mergeCell ref="E354:F354"/>
    <mergeCell ref="E355:F355"/>
    <mergeCell ref="E356:F356"/>
    <mergeCell ref="E339:F339"/>
    <mergeCell ref="E340:F340"/>
    <mergeCell ref="E341:F341"/>
    <mergeCell ref="E342:F342"/>
    <mergeCell ref="E343:F343"/>
    <mergeCell ref="E344:F344"/>
    <mergeCell ref="E345:F345"/>
    <mergeCell ref="E346:F346"/>
    <mergeCell ref="E347:F347"/>
    <mergeCell ref="E330:F330"/>
    <mergeCell ref="E331:F331"/>
    <mergeCell ref="E332:F332"/>
    <mergeCell ref="E333:F333"/>
    <mergeCell ref="E334:F334"/>
    <mergeCell ref="E335:F335"/>
    <mergeCell ref="E336:F336"/>
    <mergeCell ref="E337:F337"/>
    <mergeCell ref="E338:F338"/>
    <mergeCell ref="E321:F321"/>
    <mergeCell ref="E322:F322"/>
    <mergeCell ref="E323:F323"/>
    <mergeCell ref="E324:F324"/>
    <mergeCell ref="E325:F325"/>
    <mergeCell ref="E326:F326"/>
    <mergeCell ref="E327:F327"/>
    <mergeCell ref="E328:F328"/>
    <mergeCell ref="E329:F329"/>
    <mergeCell ref="E312:F312"/>
    <mergeCell ref="E313:F313"/>
    <mergeCell ref="E314:F314"/>
    <mergeCell ref="E315:F315"/>
    <mergeCell ref="E316:F316"/>
    <mergeCell ref="E317:F317"/>
    <mergeCell ref="E318:F318"/>
    <mergeCell ref="E319:F319"/>
    <mergeCell ref="E320:F320"/>
    <mergeCell ref="E303:F303"/>
    <mergeCell ref="E304:F304"/>
    <mergeCell ref="E305:F305"/>
    <mergeCell ref="E306:F306"/>
    <mergeCell ref="E307:F307"/>
    <mergeCell ref="E308:F308"/>
    <mergeCell ref="E309:F309"/>
    <mergeCell ref="E310:F310"/>
    <mergeCell ref="E311:F311"/>
    <mergeCell ref="E294:F294"/>
    <mergeCell ref="E295:F295"/>
    <mergeCell ref="E296:F296"/>
    <mergeCell ref="E297:F297"/>
    <mergeCell ref="E298:F298"/>
    <mergeCell ref="E299:F299"/>
    <mergeCell ref="E300:F300"/>
    <mergeCell ref="E301:F301"/>
    <mergeCell ref="E302:F302"/>
    <mergeCell ref="E285:F285"/>
    <mergeCell ref="E286:F286"/>
    <mergeCell ref="E287:F287"/>
    <mergeCell ref="E288:F288"/>
    <mergeCell ref="E289:F289"/>
    <mergeCell ref="E290:F290"/>
    <mergeCell ref="E291:F291"/>
    <mergeCell ref="E292:F292"/>
    <mergeCell ref="E293:F293"/>
    <mergeCell ref="E276:F276"/>
    <mergeCell ref="E277:F277"/>
    <mergeCell ref="E278:F278"/>
    <mergeCell ref="E279:F279"/>
    <mergeCell ref="E280:F280"/>
    <mergeCell ref="E281:F281"/>
    <mergeCell ref="E282:F282"/>
    <mergeCell ref="E283:F283"/>
    <mergeCell ref="E284:F284"/>
    <mergeCell ref="E267:F267"/>
    <mergeCell ref="E268:F268"/>
    <mergeCell ref="E269:F269"/>
    <mergeCell ref="E270:F270"/>
    <mergeCell ref="E271:F271"/>
    <mergeCell ref="E272:F272"/>
    <mergeCell ref="E273:F273"/>
    <mergeCell ref="E274:F274"/>
    <mergeCell ref="E275:F275"/>
    <mergeCell ref="E258:F258"/>
    <mergeCell ref="E259:F259"/>
    <mergeCell ref="E260:F260"/>
    <mergeCell ref="E261:F261"/>
    <mergeCell ref="E262:F262"/>
    <mergeCell ref="E263:F263"/>
    <mergeCell ref="E264:F264"/>
    <mergeCell ref="E265:F265"/>
    <mergeCell ref="E266:F266"/>
    <mergeCell ref="E215:F215"/>
    <mergeCell ref="D219:F219"/>
    <mergeCell ref="D220:F220"/>
    <mergeCell ref="D209:F209"/>
    <mergeCell ref="D210:F210"/>
    <mergeCell ref="D211:F211"/>
    <mergeCell ref="E212:F212"/>
    <mergeCell ref="E213:F213"/>
    <mergeCell ref="C218:F218"/>
    <mergeCell ref="E200:F200"/>
    <mergeCell ref="E201:F201"/>
    <mergeCell ref="E202:F202"/>
    <mergeCell ref="E203:F203"/>
    <mergeCell ref="E204:F204"/>
    <mergeCell ref="E205:F205"/>
    <mergeCell ref="E206:F206"/>
    <mergeCell ref="E207:F207"/>
    <mergeCell ref="E208:F208"/>
    <mergeCell ref="E191:F191"/>
    <mergeCell ref="E192:F192"/>
    <mergeCell ref="E193:F193"/>
    <mergeCell ref="E194:F194"/>
    <mergeCell ref="E195:F195"/>
    <mergeCell ref="E196:F196"/>
    <mergeCell ref="E197:F197"/>
    <mergeCell ref="E198:F198"/>
    <mergeCell ref="E199:F199"/>
    <mergeCell ref="E181:F181"/>
    <mergeCell ref="E182:F182"/>
    <mergeCell ref="E184:F184"/>
    <mergeCell ref="E185:F185"/>
    <mergeCell ref="E186:F186"/>
    <mergeCell ref="E187:F187"/>
    <mergeCell ref="E188:F188"/>
    <mergeCell ref="E189:F189"/>
    <mergeCell ref="E190:F190"/>
    <mergeCell ref="E183:F183"/>
    <mergeCell ref="E177:F177"/>
    <mergeCell ref="E178:F178"/>
    <mergeCell ref="E179:F179"/>
    <mergeCell ref="E180:F180"/>
    <mergeCell ref="E149:F149"/>
    <mergeCell ref="E150:F150"/>
    <mergeCell ref="E151:F151"/>
    <mergeCell ref="E152:F152"/>
    <mergeCell ref="E153:F153"/>
    <mergeCell ref="E154:F154"/>
    <mergeCell ref="E155:F155"/>
    <mergeCell ref="E156:F156"/>
    <mergeCell ref="E157:F157"/>
    <mergeCell ref="E167:F167"/>
    <mergeCell ref="E168:F168"/>
    <mergeCell ref="E169:F169"/>
    <mergeCell ref="E170:F170"/>
    <mergeCell ref="E171:F171"/>
    <mergeCell ref="E172:F172"/>
    <mergeCell ref="E173:F173"/>
    <mergeCell ref="E174:F174"/>
    <mergeCell ref="E175:F175"/>
    <mergeCell ref="E158:F158"/>
    <mergeCell ref="E159:F159"/>
    <mergeCell ref="E141:F141"/>
    <mergeCell ref="E142:F142"/>
    <mergeCell ref="E143:F143"/>
    <mergeCell ref="E144:F144"/>
    <mergeCell ref="E145:F145"/>
    <mergeCell ref="E146:F146"/>
    <mergeCell ref="E147:F147"/>
    <mergeCell ref="E148:F148"/>
    <mergeCell ref="E176:F176"/>
    <mergeCell ref="E160:F160"/>
    <mergeCell ref="E161:F161"/>
    <mergeCell ref="E162:F162"/>
    <mergeCell ref="E163:F163"/>
    <mergeCell ref="E164:F164"/>
    <mergeCell ref="E165:F165"/>
    <mergeCell ref="E166:F166"/>
    <mergeCell ref="E132:F132"/>
    <mergeCell ref="E133:F133"/>
    <mergeCell ref="E134:F134"/>
    <mergeCell ref="E135:F135"/>
    <mergeCell ref="E136:F136"/>
    <mergeCell ref="E137:F137"/>
    <mergeCell ref="E138:F138"/>
    <mergeCell ref="E139:F139"/>
    <mergeCell ref="E140:F140"/>
    <mergeCell ref="E123:F123"/>
    <mergeCell ref="E124:F124"/>
    <mergeCell ref="E125:F125"/>
    <mergeCell ref="E126:F126"/>
    <mergeCell ref="E127:F127"/>
    <mergeCell ref="E128:F128"/>
    <mergeCell ref="E129:F129"/>
    <mergeCell ref="E130:F130"/>
    <mergeCell ref="E131:F131"/>
    <mergeCell ref="E114:F114"/>
    <mergeCell ref="E115:F115"/>
    <mergeCell ref="E116:F116"/>
    <mergeCell ref="E117:F117"/>
    <mergeCell ref="E118:F118"/>
    <mergeCell ref="E119:F119"/>
    <mergeCell ref="E120:F120"/>
    <mergeCell ref="E121:F121"/>
    <mergeCell ref="E122:F122"/>
    <mergeCell ref="E105:F105"/>
    <mergeCell ref="E106:F106"/>
    <mergeCell ref="E107:F107"/>
    <mergeCell ref="E108:F108"/>
    <mergeCell ref="E109:F109"/>
    <mergeCell ref="E110:F110"/>
    <mergeCell ref="E111:F111"/>
    <mergeCell ref="E112:F112"/>
    <mergeCell ref="E113:F113"/>
    <mergeCell ref="E96:F96"/>
    <mergeCell ref="E97:F97"/>
    <mergeCell ref="E98:F98"/>
    <mergeCell ref="E99:F99"/>
    <mergeCell ref="E100:F100"/>
    <mergeCell ref="E101:F101"/>
    <mergeCell ref="E102:F102"/>
    <mergeCell ref="E103:F103"/>
    <mergeCell ref="E104:F104"/>
    <mergeCell ref="E87:F87"/>
    <mergeCell ref="E88:F88"/>
    <mergeCell ref="E89:F89"/>
    <mergeCell ref="E90:F90"/>
    <mergeCell ref="E91:F91"/>
    <mergeCell ref="E92:F92"/>
    <mergeCell ref="E93:F93"/>
    <mergeCell ref="E94:F94"/>
    <mergeCell ref="E95:F95"/>
    <mergeCell ref="E78:F78"/>
    <mergeCell ref="E79:F79"/>
    <mergeCell ref="E80:F80"/>
    <mergeCell ref="E81:F81"/>
    <mergeCell ref="E82:F82"/>
    <mergeCell ref="E83:F83"/>
    <mergeCell ref="E84:F84"/>
    <mergeCell ref="E85:F85"/>
    <mergeCell ref="E86:F86"/>
    <mergeCell ref="E69:F69"/>
    <mergeCell ref="E70:F70"/>
    <mergeCell ref="E71:F71"/>
    <mergeCell ref="E72:F72"/>
    <mergeCell ref="E73:F73"/>
    <mergeCell ref="E74:F74"/>
    <mergeCell ref="E75:F75"/>
    <mergeCell ref="E76:F76"/>
    <mergeCell ref="E77:F77"/>
    <mergeCell ref="E60:F60"/>
    <mergeCell ref="E61:F61"/>
    <mergeCell ref="E62:F62"/>
    <mergeCell ref="E63:F63"/>
    <mergeCell ref="E64:F64"/>
    <mergeCell ref="E65:F65"/>
    <mergeCell ref="E66:F66"/>
    <mergeCell ref="E67:F67"/>
    <mergeCell ref="E68:F68"/>
    <mergeCell ref="E51:F51"/>
    <mergeCell ref="E52:F52"/>
    <mergeCell ref="E53:F53"/>
    <mergeCell ref="E54:F54"/>
    <mergeCell ref="E55:F55"/>
    <mergeCell ref="E56:F56"/>
    <mergeCell ref="E57:F57"/>
    <mergeCell ref="E58:F58"/>
    <mergeCell ref="E59:F59"/>
    <mergeCell ref="C3:G4"/>
    <mergeCell ref="C6:G6"/>
    <mergeCell ref="C217:G217"/>
    <mergeCell ref="C7:F7"/>
    <mergeCell ref="D8:F8"/>
    <mergeCell ref="E9:F9"/>
    <mergeCell ref="E10:F10"/>
    <mergeCell ref="E11:F11"/>
    <mergeCell ref="E12:F12"/>
    <mergeCell ref="E13:F13"/>
    <mergeCell ref="E14:F14"/>
    <mergeCell ref="E15:F15"/>
    <mergeCell ref="E16:F16"/>
    <mergeCell ref="E17:F17"/>
    <mergeCell ref="E18:F18"/>
    <mergeCell ref="E19:F19"/>
    <mergeCell ref="E20:F20"/>
    <mergeCell ref="E24:F24"/>
    <mergeCell ref="E25:F25"/>
    <mergeCell ref="E26:F26"/>
    <mergeCell ref="E27:F27"/>
    <mergeCell ref="E28:F28"/>
    <mergeCell ref="E29:F29"/>
    <mergeCell ref="E50:F50"/>
    <mergeCell ref="E21:F21"/>
    <mergeCell ref="E22:F22"/>
    <mergeCell ref="E23:F23"/>
    <mergeCell ref="E214:F214"/>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30:F30"/>
    <mergeCell ref="E31:F31"/>
    <mergeCell ref="E47:F47"/>
    <mergeCell ref="E48:F48"/>
    <mergeCell ref="E49:F49"/>
    <mergeCell ref="D221:F221"/>
    <mergeCell ref="D222:F222"/>
    <mergeCell ref="D223:F223"/>
    <mergeCell ref="D224:F224"/>
    <mergeCell ref="D225:F225"/>
    <mergeCell ref="C234:F234"/>
    <mergeCell ref="C235:F235"/>
    <mergeCell ref="D226:F226"/>
    <mergeCell ref="D227:F227"/>
    <mergeCell ref="D228:F228"/>
    <mergeCell ref="D229:F229"/>
    <mergeCell ref="D230:F230"/>
    <mergeCell ref="C486:G486"/>
    <mergeCell ref="C491:F491"/>
    <mergeCell ref="C492:F492"/>
    <mergeCell ref="C240:F240"/>
    <mergeCell ref="C490:G490"/>
    <mergeCell ref="C236:F236"/>
    <mergeCell ref="C237:F237"/>
    <mergeCell ref="C239:F239"/>
    <mergeCell ref="D231:F231"/>
    <mergeCell ref="D232:F232"/>
    <mergeCell ref="D233:F233"/>
    <mergeCell ref="C238:F238"/>
    <mergeCell ref="C246:G246"/>
    <mergeCell ref="C247:F247"/>
    <mergeCell ref="D248:F248"/>
    <mergeCell ref="E249:F249"/>
    <mergeCell ref="E250:F250"/>
    <mergeCell ref="E251:F251"/>
    <mergeCell ref="E252:F252"/>
    <mergeCell ref="E253:F253"/>
    <mergeCell ref="E254:F254"/>
    <mergeCell ref="E255:F255"/>
    <mergeCell ref="E256:F256"/>
    <mergeCell ref="E257:F257"/>
  </mergeCells>
  <conditionalFormatting sqref="H7">
    <cfRule type="cellIs" dxfId="43" priority="785" operator="notEqual">
      <formula>#REF!</formula>
    </cfRule>
  </conditionalFormatting>
  <conditionalFormatting sqref="H220:H240">
    <cfRule type="cellIs" dxfId="42" priority="5" operator="lessThan">
      <formula>0</formula>
    </cfRule>
  </conditionalFormatting>
  <conditionalFormatting sqref="H460:H480">
    <cfRule type="cellIs" dxfId="41" priority="40" operator="lessThan">
      <formula>0</formula>
    </cfRule>
  </conditionalFormatting>
  <conditionalFormatting sqref="H247:S247">
    <cfRule type="cellIs" dxfId="40" priority="35" operator="lessThan">
      <formula>0</formula>
    </cfRule>
  </conditionalFormatting>
  <conditionalFormatting sqref="H7:T7">
    <cfRule type="cellIs" dxfId="39" priority="781" operator="notEqual">
      <formula>#REF!</formula>
    </cfRule>
  </conditionalFormatting>
  <conditionalFormatting sqref="H211:T211">
    <cfRule type="cellIs" dxfId="38" priority="629" operator="notEqual">
      <formula>H$7</formula>
    </cfRule>
  </conditionalFormatting>
  <conditionalFormatting sqref="H218:T218">
    <cfRule type="cellIs" dxfId="37" priority="635" operator="lessThan">
      <formula>0</formula>
    </cfRule>
  </conditionalFormatting>
  <conditionalFormatting sqref="H451:T451">
    <cfRule type="cellIs" dxfId="36" priority="33" operator="notEqual">
      <formula>H$247</formula>
    </cfRule>
  </conditionalFormatting>
  <conditionalFormatting sqref="I238:S238">
    <cfRule type="cellIs" dxfId="35" priority="4" operator="lessThan">
      <formula>0</formula>
    </cfRule>
  </conditionalFormatting>
  <conditionalFormatting sqref="I459:S480">
    <cfRule type="cellIs" dxfId="34" priority="38" operator="lessThan">
      <formula>0</formula>
    </cfRule>
  </conditionalFormatting>
  <conditionalFormatting sqref="I211:T211">
    <cfRule type="cellIs" dxfId="33" priority="626" operator="notEqual">
      <formula>I$7</formula>
    </cfRule>
  </conditionalFormatting>
  <conditionalFormatting sqref="T8:T210 V8:V215">
    <cfRule type="cellIs" dxfId="32" priority="522" operator="lessThan">
      <formula>0</formula>
    </cfRule>
  </conditionalFormatting>
  <conditionalFormatting sqref="T212:T215">
    <cfRule type="cellIs" dxfId="31" priority="740" operator="lessThan">
      <formula>0</formula>
    </cfRule>
  </conditionalFormatting>
  <conditionalFormatting sqref="T219 I220:T237 I239:T240">
    <cfRule type="cellIs" dxfId="30" priority="634" operator="lessThan">
      <formula>0</formula>
    </cfRule>
  </conditionalFormatting>
  <conditionalFormatting sqref="T247:T450">
    <cfRule type="cellIs" dxfId="29" priority="32" operator="lessThan">
      <formula>0</formula>
    </cfRule>
  </conditionalFormatting>
  <conditionalFormatting sqref="T452:T455">
    <cfRule type="cellIs" dxfId="28" priority="34" operator="lessThan">
      <formula>0</formula>
    </cfRule>
  </conditionalFormatting>
  <conditionalFormatting sqref="T479:T480">
    <cfRule type="cellIs" dxfId="27" priority="39" operator="lessThan">
      <formula>0</formula>
    </cfRule>
  </conditionalFormatting>
  <conditionalFormatting sqref="V248:V455">
    <cfRule type="cellIs" dxfId="26" priority="1" operator="lessThan">
      <formula>0</formula>
    </cfRule>
  </conditionalFormatting>
  <conditionalFormatting sqref="V474">
    <cfRule type="cellIs" dxfId="25" priority="24" operator="lessThan">
      <formula>0</formula>
    </cfRule>
  </conditionalFormatting>
  <printOptions horizontalCentered="1"/>
  <pageMargins left="0.25" right="0.25" top="0.25" bottom="0.25" header="0.3" footer="0.25"/>
  <pageSetup paperSize="258" scale="48" fitToHeight="0" orientation="landscape" r:id="rId1"/>
  <rowBreaks count="1" manualBreakCount="1">
    <brk id="216" min="1" max="20" man="1"/>
  </rowBreaks>
  <extLst>
    <ext xmlns:x14="http://schemas.microsoft.com/office/spreadsheetml/2009/9/main" uri="{78C0D931-6437-407d-A8EE-F0AAD7539E65}">
      <x14:conditionalFormattings>
        <x14:conditionalFormatting xmlns:xm="http://schemas.microsoft.com/office/excel/2006/main">
          <x14:cfRule type="expression" priority="786" id="{3DF67AFE-CE59-451B-8258-310E55BD7D6A}">
            <xm:f>'RPS Compliance Plan'!#REF!="Off-Grid"</xm:f>
            <x14:dxf>
              <fill>
                <patternFill>
                  <bgColor theme="0" tint="-0.34998626667073579"/>
                </patternFill>
              </fill>
            </x14:dxf>
          </x14:cfRule>
          <xm:sqref>C234:F236 H234:T236 C238:F238 C239:T239 C474:T476 C478:F478 C479:T479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9"/>
  <sheetViews>
    <sheetView view="pageBreakPreview" topLeftCell="A16" zoomScale="70" zoomScaleNormal="70" zoomScaleSheetLayoutView="70" workbookViewId="0">
      <selection activeCell="S28" sqref="S28"/>
    </sheetView>
  </sheetViews>
  <sheetFormatPr defaultRowHeight="14.4" x14ac:dyDescent="0.3"/>
  <cols>
    <col min="1" max="1" width="2.5546875" customWidth="1"/>
    <col min="2" max="2" width="2.77734375" customWidth="1"/>
    <col min="3" max="3" width="55.77734375" customWidth="1"/>
    <col min="4" max="4" width="8.88671875" style="1" customWidth="1"/>
    <col min="5" max="15" width="15.6640625" style="1" customWidth="1"/>
    <col min="16" max="16" width="2.77734375" customWidth="1"/>
  </cols>
  <sheetData>
    <row r="1" spans="2:18" x14ac:dyDescent="0.3">
      <c r="P1" s="5"/>
      <c r="Q1" s="5"/>
      <c r="R1" s="5"/>
    </row>
    <row r="2" spans="2:18" ht="15" customHeight="1" thickBot="1" x14ac:dyDescent="0.35">
      <c r="B2" s="5"/>
      <c r="C2" s="5"/>
      <c r="D2" s="4"/>
      <c r="E2" s="4"/>
      <c r="F2" s="4"/>
      <c r="G2" s="4"/>
      <c r="H2" s="4"/>
      <c r="I2" s="4"/>
      <c r="J2" s="4"/>
      <c r="K2" s="4"/>
      <c r="L2" s="4"/>
      <c r="M2" s="4"/>
      <c r="N2" s="4"/>
      <c r="O2" s="4"/>
      <c r="P2" s="5"/>
      <c r="Q2" s="5"/>
      <c r="R2" s="5"/>
    </row>
    <row r="3" spans="2:18" ht="15" thickTop="1" x14ac:dyDescent="0.3">
      <c r="B3" s="5"/>
      <c r="C3" s="405" t="s">
        <v>508</v>
      </c>
      <c r="D3" s="406"/>
      <c r="E3" s="4"/>
      <c r="F3" s="4"/>
      <c r="G3" s="4"/>
      <c r="H3" s="4"/>
      <c r="I3" s="4"/>
      <c r="J3" s="4"/>
      <c r="K3" s="4"/>
      <c r="L3" s="4"/>
      <c r="M3" s="4"/>
      <c r="N3" s="4"/>
      <c r="O3" s="4"/>
      <c r="P3" s="5"/>
      <c r="Q3" s="5"/>
      <c r="R3" s="5"/>
    </row>
    <row r="4" spans="2:18" x14ac:dyDescent="0.3">
      <c r="B4" s="5"/>
      <c r="C4" s="407"/>
      <c r="D4" s="408"/>
      <c r="E4" s="4"/>
      <c r="F4" s="4"/>
      <c r="G4" s="5"/>
      <c r="H4" s="411"/>
      <c r="I4" s="411"/>
      <c r="J4" s="411"/>
      <c r="K4" s="4"/>
      <c r="L4" s="4"/>
      <c r="M4" s="4"/>
      <c r="N4" s="4"/>
      <c r="O4" s="4"/>
      <c r="P4" s="5"/>
      <c r="Q4" s="5"/>
      <c r="R4" s="5"/>
    </row>
    <row r="5" spans="2:18" ht="15" thickBot="1" x14ac:dyDescent="0.35">
      <c r="B5" s="5"/>
      <c r="C5" s="409"/>
      <c r="D5" s="410"/>
      <c r="E5" s="4"/>
      <c r="F5" s="4"/>
      <c r="G5" s="5"/>
      <c r="H5" s="411"/>
      <c r="I5" s="411"/>
      <c r="J5" s="411"/>
      <c r="K5" s="4"/>
      <c r="L5" s="4"/>
      <c r="M5" s="4"/>
      <c r="N5" s="4"/>
      <c r="O5" s="4"/>
      <c r="P5" s="5"/>
      <c r="Q5" s="5"/>
      <c r="R5" s="5"/>
    </row>
    <row r="6" spans="2:18" ht="15.6" thickTop="1" thickBot="1" x14ac:dyDescent="0.35">
      <c r="B6" s="5"/>
      <c r="C6" s="5"/>
      <c r="D6" s="4"/>
      <c r="E6" s="4"/>
      <c r="F6" s="4"/>
      <c r="G6" s="4"/>
      <c r="H6" s="4"/>
      <c r="I6" s="4"/>
      <c r="J6" s="4"/>
      <c r="K6" s="4"/>
      <c r="L6" s="4"/>
      <c r="M6" s="4"/>
      <c r="N6" s="4"/>
      <c r="O6" s="4"/>
      <c r="P6" s="5"/>
      <c r="Q6" s="5"/>
      <c r="R6" s="5"/>
    </row>
    <row r="7" spans="2:18" ht="32.4" thickTop="1" thickBot="1" x14ac:dyDescent="0.35">
      <c r="B7" s="5"/>
      <c r="C7" s="472" t="s">
        <v>79</v>
      </c>
      <c r="D7" s="473"/>
      <c r="E7" s="51" t="s">
        <v>72</v>
      </c>
      <c r="F7" s="51" t="s">
        <v>73</v>
      </c>
      <c r="G7" s="253" t="s">
        <v>74</v>
      </c>
      <c r="H7" s="253" t="s">
        <v>75</v>
      </c>
      <c r="I7" s="253" t="s">
        <v>76</v>
      </c>
      <c r="J7" s="253" t="s">
        <v>77</v>
      </c>
      <c r="K7" s="253" t="s">
        <v>176</v>
      </c>
      <c r="L7" s="51" t="s">
        <v>411</v>
      </c>
      <c r="M7" s="51" t="s">
        <v>417</v>
      </c>
      <c r="N7" s="52" t="s">
        <v>448</v>
      </c>
      <c r="O7" s="52" t="s">
        <v>453</v>
      </c>
      <c r="P7" s="5"/>
      <c r="Q7" s="5"/>
      <c r="R7" s="5"/>
    </row>
    <row r="8" spans="2:18" ht="16.8" thickTop="1" thickBot="1" x14ac:dyDescent="0.35">
      <c r="B8" s="5"/>
      <c r="C8" s="101" t="s">
        <v>156</v>
      </c>
      <c r="D8" s="102" t="s">
        <v>1</v>
      </c>
      <c r="E8" s="285">
        <f>'Monthly_Actual_Forecasted Data'!$T$7</f>
        <v>0</v>
      </c>
      <c r="F8" s="47">
        <f>'Monthly_Actual_Forecasted Data'!$T$247</f>
        <v>0</v>
      </c>
      <c r="G8" s="47"/>
      <c r="H8" s="47"/>
      <c r="I8" s="47"/>
      <c r="J8" s="47"/>
      <c r="K8" s="47"/>
      <c r="L8" s="47"/>
      <c r="M8" s="47"/>
      <c r="N8" s="47"/>
      <c r="O8" s="286"/>
      <c r="P8" s="5"/>
      <c r="Q8" s="5"/>
      <c r="R8" s="5"/>
    </row>
    <row r="9" spans="2:18" ht="16.8" thickTop="1" thickBot="1" x14ac:dyDescent="0.35">
      <c r="B9" s="5"/>
      <c r="C9" s="103" t="s">
        <v>479</v>
      </c>
      <c r="D9" s="104" t="s">
        <v>81</v>
      </c>
      <c r="E9" s="57" cm="1">
        <f t="array" ref="E9:O9">TRANSPOSE('RPS%'!K10:K20)</f>
        <v>0.11380597611627857</v>
      </c>
      <c r="F9" s="57">
        <v>0.13900597611627857</v>
      </c>
      <c r="G9" s="57">
        <v>0.16420597611627857</v>
      </c>
      <c r="H9" s="57">
        <v>0.18940597611627857</v>
      </c>
      <c r="I9" s="57">
        <v>0.21460597611627857</v>
      </c>
      <c r="J9" s="57">
        <v>0.23980597611627857</v>
      </c>
      <c r="K9" s="57">
        <v>0.26500597611627857</v>
      </c>
      <c r="L9" s="57">
        <v>0.29020597611627857</v>
      </c>
      <c r="M9" s="57">
        <v>0.31540597611627857</v>
      </c>
      <c r="N9" s="57">
        <v>0.34060597611627857</v>
      </c>
      <c r="O9" s="287">
        <v>0.36580597611627858</v>
      </c>
      <c r="P9" s="88"/>
      <c r="Q9" s="5"/>
      <c r="R9" s="5"/>
    </row>
    <row r="10" spans="2:18" ht="19.2" thickTop="1" thickBot="1" x14ac:dyDescent="0.35">
      <c r="B10" s="5"/>
      <c r="C10" s="105" t="s">
        <v>450</v>
      </c>
      <c r="D10" s="106" t="s">
        <v>1</v>
      </c>
      <c r="E10" s="48">
        <f>ROUNDDOWN(E$63,0)</f>
        <v>0</v>
      </c>
      <c r="F10" s="48">
        <f>ROUNDDOWN(F$63,0)</f>
        <v>0</v>
      </c>
      <c r="G10" s="48">
        <f>ROUNDDOWN(G$63,0)</f>
        <v>0</v>
      </c>
      <c r="H10" s="23">
        <f t="shared" ref="H10:O10" si="0">ROUNDDOWN(H$63,0)</f>
        <v>0</v>
      </c>
      <c r="I10" s="23">
        <f t="shared" si="0"/>
        <v>0</v>
      </c>
      <c r="J10" s="23">
        <f t="shared" si="0"/>
        <v>0</v>
      </c>
      <c r="K10" s="23">
        <f t="shared" si="0"/>
        <v>0</v>
      </c>
      <c r="L10" s="23">
        <f t="shared" si="0"/>
        <v>0</v>
      </c>
      <c r="M10" s="23">
        <f t="shared" si="0"/>
        <v>0</v>
      </c>
      <c r="N10" s="23">
        <f t="shared" si="0"/>
        <v>0</v>
      </c>
      <c r="O10" s="53">
        <f t="shared" si="0"/>
        <v>0</v>
      </c>
      <c r="P10" s="46"/>
      <c r="Q10" s="5"/>
      <c r="R10" s="5"/>
    </row>
    <row r="11" spans="2:18" ht="16.8" thickTop="1" thickBot="1" x14ac:dyDescent="0.35">
      <c r="B11" s="5"/>
      <c r="C11" s="7"/>
      <c r="D11" s="8"/>
      <c r="E11" s="9"/>
      <c r="F11" s="9"/>
      <c r="G11" s="18"/>
      <c r="H11" s="18"/>
      <c r="I11" s="18"/>
      <c r="J11" s="18"/>
      <c r="K11" s="18"/>
      <c r="L11" s="18"/>
      <c r="M11" s="18"/>
      <c r="N11" s="18"/>
      <c r="O11" s="18"/>
      <c r="P11" s="5"/>
      <c r="Q11" s="5"/>
      <c r="R11" s="5"/>
    </row>
    <row r="12" spans="2:18" ht="32.4" thickTop="1" thickBot="1" x14ac:dyDescent="0.35">
      <c r="B12" s="5"/>
      <c r="C12" s="446" t="s">
        <v>98</v>
      </c>
      <c r="D12" s="448"/>
      <c r="E12" s="51" t="s">
        <v>72</v>
      </c>
      <c r="F12" s="51" t="s">
        <v>73</v>
      </c>
      <c r="G12" s="253" t="s">
        <v>74</v>
      </c>
      <c r="H12" s="253" t="s">
        <v>75</v>
      </c>
      <c r="I12" s="253" t="s">
        <v>76</v>
      </c>
      <c r="J12" s="253" t="s">
        <v>77</v>
      </c>
      <c r="K12" s="253" t="s">
        <v>176</v>
      </c>
      <c r="L12" s="51" t="s">
        <v>411</v>
      </c>
      <c r="M12" s="51" t="s">
        <v>417</v>
      </c>
      <c r="N12" s="52" t="s">
        <v>448</v>
      </c>
      <c r="O12" s="52" t="s">
        <v>453</v>
      </c>
      <c r="P12" s="5"/>
      <c r="Q12" s="5"/>
      <c r="R12" s="5"/>
    </row>
    <row r="13" spans="2:18" ht="16.8" thickTop="1" thickBot="1" x14ac:dyDescent="0.35">
      <c r="B13" s="5"/>
      <c r="C13" s="107" t="s">
        <v>386</v>
      </c>
      <c r="D13" s="102" t="s">
        <v>2</v>
      </c>
      <c r="E13" s="27">
        <f>'Monthly_Actual_Forecasted Data'!$T$218</f>
        <v>0</v>
      </c>
      <c r="F13" s="27">
        <f>'Monthly_Actual_Forecasted Data'!$T$458</f>
        <v>0</v>
      </c>
      <c r="G13" s="27">
        <f>'Supply Contract Details'!O$428</f>
        <v>0</v>
      </c>
      <c r="H13" s="27">
        <f>'Supply Contract Details'!P$428</f>
        <v>0</v>
      </c>
      <c r="I13" s="27">
        <f>'Supply Contract Details'!Q$428</f>
        <v>0</v>
      </c>
      <c r="J13" s="27">
        <f>'Supply Contract Details'!R$428</f>
        <v>0</v>
      </c>
      <c r="K13" s="27">
        <f>'Supply Contract Details'!S$428</f>
        <v>0</v>
      </c>
      <c r="L13" s="27">
        <f>'Supply Contract Details'!T$428</f>
        <v>0</v>
      </c>
      <c r="M13" s="27">
        <f>'Supply Contract Details'!U$428</f>
        <v>0</v>
      </c>
      <c r="N13" s="27">
        <f>'Supply Contract Details'!V$428</f>
        <v>0</v>
      </c>
      <c r="O13" s="289">
        <f>'Supply Contract Details'!W$428</f>
        <v>0</v>
      </c>
      <c r="P13" s="5"/>
      <c r="Q13" s="5"/>
      <c r="R13" s="5"/>
    </row>
    <row r="14" spans="2:18" ht="16.8" thickTop="1" thickBot="1" x14ac:dyDescent="0.35">
      <c r="B14" s="5"/>
      <c r="C14" s="107" t="s">
        <v>84</v>
      </c>
      <c r="D14" s="102" t="s">
        <v>2</v>
      </c>
      <c r="E14" s="47">
        <f>'Monthly_Actual_Forecasted Data'!$T234</f>
        <v>0</v>
      </c>
      <c r="F14" s="47">
        <f>'Monthly_Actual_Forecasted Data'!$T474</f>
        <v>0</v>
      </c>
      <c r="G14" s="47"/>
      <c r="H14" s="47"/>
      <c r="I14" s="47"/>
      <c r="J14" s="47"/>
      <c r="K14" s="47"/>
      <c r="L14" s="47"/>
      <c r="M14" s="47"/>
      <c r="N14" s="47"/>
      <c r="O14" s="286"/>
      <c r="P14" s="5"/>
      <c r="Q14" s="5"/>
      <c r="R14" s="5"/>
    </row>
    <row r="15" spans="2:18" ht="16.8" thickTop="1" thickBot="1" x14ac:dyDescent="0.35">
      <c r="B15" s="5"/>
      <c r="C15" s="107" t="s">
        <v>78</v>
      </c>
      <c r="D15" s="102" t="s">
        <v>2</v>
      </c>
      <c r="E15" s="47">
        <f>'Monthly_Actual_Forecasted Data'!$T235</f>
        <v>0</v>
      </c>
      <c r="F15" s="47">
        <f>'Monthly_Actual_Forecasted Data'!$T475</f>
        <v>0</v>
      </c>
      <c r="G15" s="47"/>
      <c r="H15" s="288"/>
      <c r="I15" s="288"/>
      <c r="J15" s="288"/>
      <c r="K15" s="288"/>
      <c r="L15" s="288"/>
      <c r="M15" s="288"/>
      <c r="N15" s="47"/>
      <c r="O15" s="286"/>
      <c r="P15" s="5"/>
      <c r="Q15" s="5"/>
      <c r="R15" s="5"/>
    </row>
    <row r="16" spans="2:18" ht="16.8" thickTop="1" thickBot="1" x14ac:dyDescent="0.35">
      <c r="B16" s="5"/>
      <c r="C16" s="107" t="s">
        <v>99</v>
      </c>
      <c r="D16" s="102" t="s">
        <v>2</v>
      </c>
      <c r="E16" s="47">
        <f>'Monthly_Actual_Forecasted Data'!$T236</f>
        <v>0</v>
      </c>
      <c r="F16" s="47">
        <f>'Monthly_Actual_Forecasted Data'!$T476</f>
        <v>0</v>
      </c>
      <c r="G16" s="47"/>
      <c r="H16" s="47"/>
      <c r="I16" s="47"/>
      <c r="J16" s="47"/>
      <c r="K16" s="47"/>
      <c r="L16" s="47"/>
      <c r="M16" s="47"/>
      <c r="N16" s="47"/>
      <c r="O16" s="286"/>
      <c r="P16" s="5"/>
      <c r="Q16" s="5"/>
      <c r="R16" s="5"/>
    </row>
    <row r="17" spans="2:18" ht="16.8" thickTop="1" thickBot="1" x14ac:dyDescent="0.35">
      <c r="B17" s="5"/>
      <c r="C17" s="107" t="s">
        <v>85</v>
      </c>
      <c r="D17" s="102" t="s">
        <v>2</v>
      </c>
      <c r="E17" s="47">
        <f>'Monthly_Actual_Forecasted Data'!$T237</f>
        <v>0</v>
      </c>
      <c r="F17" s="47">
        <f>'Monthly_Actual_Forecasted Data'!$T477</f>
        <v>0</v>
      </c>
      <c r="G17" s="47"/>
      <c r="H17" s="47"/>
      <c r="I17" s="47"/>
      <c r="J17" s="47"/>
      <c r="K17" s="47"/>
      <c r="L17" s="47"/>
      <c r="M17" s="47"/>
      <c r="N17" s="47"/>
      <c r="O17" s="286"/>
      <c r="P17" s="5"/>
      <c r="Q17" s="5"/>
      <c r="R17" s="5"/>
    </row>
    <row r="18" spans="2:18" ht="16.8" thickTop="1" thickBot="1" x14ac:dyDescent="0.35">
      <c r="B18" s="5"/>
      <c r="C18" s="108" t="s">
        <v>424</v>
      </c>
      <c r="D18" s="102" t="s">
        <v>2</v>
      </c>
      <c r="E18" s="55">
        <f>'Monthly_Actual_Forecasted Data'!$T238</f>
        <v>0</v>
      </c>
      <c r="F18" s="55">
        <f>'Monthly_Actual_Forecasted Data'!$T478</f>
        <v>0</v>
      </c>
      <c r="G18" s="55">
        <f>G$8*FIT_GEAP!O$37</f>
        <v>0</v>
      </c>
      <c r="H18" s="55">
        <f>H$8*FIT_GEAP!P$37</f>
        <v>0</v>
      </c>
      <c r="I18" s="55">
        <f>I$8*FIT_GEAP!Q$37</f>
        <v>0</v>
      </c>
      <c r="J18" s="55">
        <f>J$8*FIT_GEAP!R$37</f>
        <v>0</v>
      </c>
      <c r="K18" s="55">
        <f>K$8*FIT_GEAP!S$37</f>
        <v>0</v>
      </c>
      <c r="L18" s="55">
        <f>L$8*FIT_GEAP!T$37</f>
        <v>0</v>
      </c>
      <c r="M18" s="55">
        <f>M$8*FIT_GEAP!U$37</f>
        <v>0</v>
      </c>
      <c r="N18" s="55">
        <f>N$8*FIT_GEAP!V$37</f>
        <v>0</v>
      </c>
      <c r="O18" s="56">
        <f>O$8*FIT_GEAP!W$37</f>
        <v>0</v>
      </c>
      <c r="P18" s="5"/>
      <c r="Q18" s="5"/>
      <c r="R18" s="5"/>
    </row>
    <row r="19" spans="2:18" ht="16.8" thickTop="1" thickBot="1" x14ac:dyDescent="0.35">
      <c r="B19" s="5"/>
      <c r="C19" s="108" t="s">
        <v>425</v>
      </c>
      <c r="D19" s="109" t="s">
        <v>2</v>
      </c>
      <c r="E19" s="48">
        <f>'Monthly_Actual_Forecasted Data'!$T239</f>
        <v>0</v>
      </c>
      <c r="F19" s="48">
        <f>'Monthly_Actual_Forecasted Data'!$T479</f>
        <v>0</v>
      </c>
      <c r="G19" s="48">
        <f>G$8*FIT_GEAP!O$10</f>
        <v>0</v>
      </c>
      <c r="H19" s="48">
        <f>H$8*FIT_GEAP!P$10</f>
        <v>0</v>
      </c>
      <c r="I19" s="48">
        <f>I$8*FIT_GEAP!Q$10</f>
        <v>0</v>
      </c>
      <c r="J19" s="48">
        <f>J$8*FIT_GEAP!R$10</f>
        <v>0</v>
      </c>
      <c r="K19" s="48">
        <f>K$8*FIT_GEAP!S$10</f>
        <v>0</v>
      </c>
      <c r="L19" s="48">
        <f>L$8*FIT_GEAP!T$10</f>
        <v>0</v>
      </c>
      <c r="M19" s="48">
        <f>M$8*FIT_GEAP!U$10</f>
        <v>0</v>
      </c>
      <c r="N19" s="48">
        <f>N$8*FIT_GEAP!V$10</f>
        <v>0</v>
      </c>
      <c r="O19" s="99">
        <f>O$8*FIT_GEAP!W$10</f>
        <v>0</v>
      </c>
      <c r="P19" s="5"/>
      <c r="Q19" s="46"/>
      <c r="R19" s="5"/>
    </row>
    <row r="20" spans="2:18" ht="16.8" thickTop="1" thickBot="1" x14ac:dyDescent="0.35">
      <c r="B20" s="5"/>
      <c r="C20" s="108" t="s">
        <v>426</v>
      </c>
      <c r="D20" s="109" t="s">
        <v>2</v>
      </c>
      <c r="E20" s="48">
        <f>ROUNDDOWN(($E$65+'Monthly_Actual_Forecasted Data'!$T$488),0)</f>
        <v>0</v>
      </c>
      <c r="F20" s="48">
        <f>ROUNDDOWN(($F$65+'Monthly_Actual_Forecasted Data'!$T$492),0)</f>
        <v>0</v>
      </c>
      <c r="G20" s="48">
        <f>ROUNDDOWN(($G$65+'Monthly_Actual_Forecasted Data'!$T$496),0)</f>
        <v>0</v>
      </c>
      <c r="H20" s="48">
        <f>ROUNDDOWN((H$65+G$66),0)</f>
        <v>0</v>
      </c>
      <c r="I20" s="48">
        <f t="shared" ref="I20:O20" si="1">ROUNDDOWN((I$65+H$66),0)</f>
        <v>0</v>
      </c>
      <c r="J20" s="48">
        <f t="shared" si="1"/>
        <v>0</v>
      </c>
      <c r="K20" s="48">
        <f t="shared" si="1"/>
        <v>0</v>
      </c>
      <c r="L20" s="48">
        <f t="shared" si="1"/>
        <v>0</v>
      </c>
      <c r="M20" s="48">
        <f t="shared" si="1"/>
        <v>0</v>
      </c>
      <c r="N20" s="48">
        <f t="shared" si="1"/>
        <v>0</v>
      </c>
      <c r="O20" s="99">
        <f t="shared" si="1"/>
        <v>0</v>
      </c>
      <c r="P20" s="5"/>
      <c r="Q20" s="46"/>
      <c r="R20" s="5"/>
    </row>
    <row r="21" spans="2:18" ht="16.8" thickTop="1" thickBot="1" x14ac:dyDescent="0.35">
      <c r="B21" s="5"/>
      <c r="C21" s="7"/>
      <c r="D21" s="8"/>
      <c r="E21" s="18"/>
      <c r="F21" s="18"/>
      <c r="G21" s="18"/>
      <c r="H21" s="18"/>
      <c r="I21" s="18"/>
      <c r="J21" s="18"/>
      <c r="K21" s="18"/>
      <c r="L21" s="18"/>
      <c r="M21" s="18"/>
      <c r="N21" s="18"/>
      <c r="O21" s="18"/>
      <c r="P21" s="5"/>
      <c r="Q21" s="5"/>
      <c r="R21" s="5"/>
    </row>
    <row r="22" spans="2:18" ht="32.4" thickTop="1" thickBot="1" x14ac:dyDescent="0.35">
      <c r="B22" s="5"/>
      <c r="C22" s="446" t="s">
        <v>80</v>
      </c>
      <c r="D22" s="448"/>
      <c r="E22" s="253" t="s">
        <v>72</v>
      </c>
      <c r="F22" s="253" t="s">
        <v>73</v>
      </c>
      <c r="G22" s="253" t="s">
        <v>74</v>
      </c>
      <c r="H22" s="253" t="s">
        <v>75</v>
      </c>
      <c r="I22" s="253" t="s">
        <v>76</v>
      </c>
      <c r="J22" s="253" t="s">
        <v>77</v>
      </c>
      <c r="K22" s="253" t="s">
        <v>176</v>
      </c>
      <c r="L22" s="51" t="s">
        <v>411</v>
      </c>
      <c r="M22" s="51" t="s">
        <v>417</v>
      </c>
      <c r="N22" s="52" t="s">
        <v>448</v>
      </c>
      <c r="O22" s="52" t="s">
        <v>453</v>
      </c>
      <c r="P22" s="5"/>
      <c r="Q22" s="5"/>
      <c r="R22" s="5"/>
    </row>
    <row r="23" spans="2:18" ht="16.8" thickTop="1" thickBot="1" x14ac:dyDescent="0.35">
      <c r="B23" s="5"/>
      <c r="C23" s="107" t="s">
        <v>427</v>
      </c>
      <c r="D23" s="102" t="s">
        <v>2</v>
      </c>
      <c r="E23" s="27">
        <f t="shared" ref="E23:F23" si="2">E$20-E$17</f>
        <v>0</v>
      </c>
      <c r="F23" s="27">
        <f t="shared" si="2"/>
        <v>0</v>
      </c>
      <c r="G23" s="27">
        <f>G$20-G$17</f>
        <v>0</v>
      </c>
      <c r="H23" s="27">
        <f t="shared" ref="H23:O23" si="3">H$20-H$17</f>
        <v>0</v>
      </c>
      <c r="I23" s="27">
        <f t="shared" si="3"/>
        <v>0</v>
      </c>
      <c r="J23" s="27">
        <f t="shared" si="3"/>
        <v>0</v>
      </c>
      <c r="K23" s="27">
        <f t="shared" si="3"/>
        <v>0</v>
      </c>
      <c r="L23" s="27">
        <f t="shared" si="3"/>
        <v>0</v>
      </c>
      <c r="M23" s="27">
        <f t="shared" si="3"/>
        <v>0</v>
      </c>
      <c r="N23" s="27">
        <f t="shared" si="3"/>
        <v>0</v>
      </c>
      <c r="O23" s="289">
        <f t="shared" si="3"/>
        <v>0</v>
      </c>
      <c r="P23" s="46"/>
      <c r="Q23" s="5"/>
      <c r="R23" s="5"/>
    </row>
    <row r="24" spans="2:18" ht="16.8" thickTop="1" thickBot="1" x14ac:dyDescent="0.35">
      <c r="B24" s="5"/>
      <c r="C24" s="107" t="s">
        <v>428</v>
      </c>
      <c r="D24" s="102" t="s">
        <v>2</v>
      </c>
      <c r="E24" s="27">
        <f>'Monthly_Actual_Forecasted Data'!$T$237</f>
        <v>0</v>
      </c>
      <c r="F24" s="27">
        <f>'Monthly_Actual_Forecasted Data'!$T$477</f>
        <v>0</v>
      </c>
      <c r="G24" s="27">
        <f>G$17</f>
        <v>0</v>
      </c>
      <c r="H24" s="27">
        <f t="shared" ref="H24:O24" si="4">H$17</f>
        <v>0</v>
      </c>
      <c r="I24" s="27">
        <f t="shared" si="4"/>
        <v>0</v>
      </c>
      <c r="J24" s="27">
        <f t="shared" si="4"/>
        <v>0</v>
      </c>
      <c r="K24" s="27">
        <f t="shared" si="4"/>
        <v>0</v>
      </c>
      <c r="L24" s="27">
        <f t="shared" si="4"/>
        <v>0</v>
      </c>
      <c r="M24" s="27">
        <f t="shared" si="4"/>
        <v>0</v>
      </c>
      <c r="N24" s="27">
        <f t="shared" si="4"/>
        <v>0</v>
      </c>
      <c r="O24" s="289">
        <f t="shared" si="4"/>
        <v>0</v>
      </c>
      <c r="P24" s="5"/>
      <c r="Q24" s="5"/>
      <c r="R24" s="5"/>
    </row>
    <row r="25" spans="2:18" ht="16.8" thickTop="1" thickBot="1" x14ac:dyDescent="0.35">
      <c r="B25" s="5"/>
      <c r="C25" s="108" t="s">
        <v>429</v>
      </c>
      <c r="D25" s="109" t="s">
        <v>2</v>
      </c>
      <c r="E25" s="47">
        <v>0</v>
      </c>
      <c r="F25" s="47">
        <v>0</v>
      </c>
      <c r="G25" s="47">
        <v>0</v>
      </c>
      <c r="H25" s="47">
        <v>0</v>
      </c>
      <c r="I25" s="47">
        <v>0</v>
      </c>
      <c r="J25" s="47">
        <v>0</v>
      </c>
      <c r="K25" s="47">
        <v>0</v>
      </c>
      <c r="L25" s="47">
        <v>0</v>
      </c>
      <c r="M25" s="47">
        <v>0</v>
      </c>
      <c r="N25" s="47">
        <v>0</v>
      </c>
      <c r="O25" s="286">
        <v>0</v>
      </c>
      <c r="P25" s="5"/>
      <c r="Q25" s="5"/>
      <c r="R25" s="5"/>
    </row>
    <row r="26" spans="2:18" ht="16.8" thickTop="1" thickBot="1" x14ac:dyDescent="0.35">
      <c r="B26" s="5"/>
      <c r="C26" s="107" t="s">
        <v>430</v>
      </c>
      <c r="D26" s="102" t="s">
        <v>2</v>
      </c>
      <c r="E26" s="47">
        <f>E$10</f>
        <v>0</v>
      </c>
      <c r="F26" s="47">
        <f t="shared" ref="F26:O26" si="5">F$10</f>
        <v>0</v>
      </c>
      <c r="G26" s="47">
        <f t="shared" si="5"/>
        <v>0</v>
      </c>
      <c r="H26" s="47">
        <f t="shared" si="5"/>
        <v>0</v>
      </c>
      <c r="I26" s="47">
        <f t="shared" si="5"/>
        <v>0</v>
      </c>
      <c r="J26" s="47">
        <f t="shared" si="5"/>
        <v>0</v>
      </c>
      <c r="K26" s="47">
        <f t="shared" si="5"/>
        <v>0</v>
      </c>
      <c r="L26" s="47">
        <f t="shared" si="5"/>
        <v>0</v>
      </c>
      <c r="M26" s="47">
        <f t="shared" si="5"/>
        <v>0</v>
      </c>
      <c r="N26" s="47">
        <f t="shared" si="5"/>
        <v>0</v>
      </c>
      <c r="O26" s="286">
        <f t="shared" si="5"/>
        <v>0</v>
      </c>
      <c r="P26" s="46"/>
      <c r="Q26" s="5"/>
      <c r="R26" s="5"/>
    </row>
    <row r="27" spans="2:18" ht="16.8" thickTop="1" thickBot="1" x14ac:dyDescent="0.35">
      <c r="B27" s="5"/>
      <c r="C27" s="107" t="s">
        <v>431</v>
      </c>
      <c r="D27" s="102" t="s">
        <v>2</v>
      </c>
      <c r="E27" s="27">
        <f>E$26</f>
        <v>0</v>
      </c>
      <c r="F27" s="27">
        <f t="shared" ref="F27:O27" si="6">F$26</f>
        <v>0</v>
      </c>
      <c r="G27" s="27">
        <f t="shared" si="6"/>
        <v>0</v>
      </c>
      <c r="H27" s="27">
        <f t="shared" si="6"/>
        <v>0</v>
      </c>
      <c r="I27" s="27">
        <f t="shared" si="6"/>
        <v>0</v>
      </c>
      <c r="J27" s="27">
        <f t="shared" si="6"/>
        <v>0</v>
      </c>
      <c r="K27" s="27">
        <f t="shared" si="6"/>
        <v>0</v>
      </c>
      <c r="L27" s="27">
        <f t="shared" si="6"/>
        <v>0</v>
      </c>
      <c r="M27" s="27">
        <f t="shared" si="6"/>
        <v>0</v>
      </c>
      <c r="N27" s="27">
        <f t="shared" si="6"/>
        <v>0</v>
      </c>
      <c r="O27" s="289">
        <f t="shared" si="6"/>
        <v>0</v>
      </c>
      <c r="P27" s="46"/>
      <c r="Q27" s="5"/>
      <c r="R27" s="5"/>
    </row>
    <row r="28" spans="2:18" ht="16.8" thickTop="1" thickBot="1" x14ac:dyDescent="0.35">
      <c r="B28" s="5"/>
      <c r="C28" s="107" t="s">
        <v>432</v>
      </c>
      <c r="D28" s="102" t="s">
        <v>2</v>
      </c>
      <c r="E28" s="27">
        <v>0</v>
      </c>
      <c r="F28" s="27">
        <v>0</v>
      </c>
      <c r="G28" s="27">
        <f>IF($G$25=('Historical Data'!$R$12-'RPS Compliance Plan'!$F$27),0,IF($G$25&gt;('Historical Data'!$R$12-'RPS Compliance Plan'!$F$27),0,('Historical Data'!$R$12-'RPS Compliance Plan'!$F$27-$G$25)))</f>
        <v>0</v>
      </c>
      <c r="H28" s="27">
        <f>IF(H$25=(E$23-G$27),0,IF(H$25&gt;(E$23-G$27),0,(E$23-G$27-H$25)))</f>
        <v>0</v>
      </c>
      <c r="I28" s="27">
        <f>IF(I$25=(F$23-H$27),0,IF(I$25&gt;(F$23-H$27),0,(F$23-H$27-I$25)))</f>
        <v>0</v>
      </c>
      <c r="J28" s="27">
        <f>IF(J$25=(G$23-I$27),0,IF(J$25&gt;(G$23-I$27),0,(G$23-I$27-J$25)))</f>
        <v>0</v>
      </c>
      <c r="K28" s="27">
        <f>IF(K$25=(H$23-J$27),0,IF(K$25&gt;(H$23-J$27),0,(H$23-J$27-K$25)))</f>
        <v>0</v>
      </c>
      <c r="L28" s="27">
        <f t="shared" ref="L28:N28" si="7">IF(L$25=(I$23-K$27),0,IF(L$25&gt;(I$23-K$27),0,(I$23-K$27-L$25)))</f>
        <v>0</v>
      </c>
      <c r="M28" s="27">
        <f t="shared" si="7"/>
        <v>0</v>
      </c>
      <c r="N28" s="27">
        <f t="shared" si="7"/>
        <v>0</v>
      </c>
      <c r="O28" s="289">
        <f>IF(O$25=(L$23-N$27),0,IF(O$25&gt;(L$23-N$27),0,(L$23-N$27-O$25)))</f>
        <v>0</v>
      </c>
      <c r="P28" s="5"/>
      <c r="Q28" s="5"/>
      <c r="R28" s="5"/>
    </row>
    <row r="29" spans="2:18" ht="16.8" thickTop="1" thickBot="1" x14ac:dyDescent="0.35">
      <c r="B29" s="5"/>
      <c r="C29" s="107" t="s">
        <v>433</v>
      </c>
      <c r="D29" s="102" t="s">
        <v>2</v>
      </c>
      <c r="E29" s="27">
        <f>IF('Historical Data'!$Y$12&lt;0,0,IF('Historical Data'!$Y$12&lt;('Historical Data'!$R$10-'Historical Data'!$V$12),0,IF('Historical Data'!$R$10&lt;'Historical Data'!$V$12,'Historical Data'!$Y$12,('Historical Data'!$Y$12-('Historical Data'!$R$10-'Historical Data'!$V$12)))))</f>
        <v>0</v>
      </c>
      <c r="F29" s="27">
        <f>IF($E$30&lt;0,0,IF($E$30&lt;('Historical Data'!$R$11-$E$27),0,IF('Historical Data'!$R$11&lt;$E$27,$E$30,($E$30-('Historical Data'!$R$11-$E$27)))))</f>
        <v>0</v>
      </c>
      <c r="G29" s="27">
        <f>IF($F$30&lt;0,0,IF($F$30&lt;('Historical Data'!$R$12-$F$27),0,IF('Historical Data'!$R$12&lt;$F$27,$F$30,($F$30-('Historical Data'!$R$12-$F$27)))))</f>
        <v>0</v>
      </c>
      <c r="H29" s="50">
        <f>IF(G$30&lt;0,0,IF(G$30&lt;(E$23-G$27),0,IF(E$23&lt;G$27,G$30,(G$30-(E$23-G$27)))))</f>
        <v>0</v>
      </c>
      <c r="I29" s="27">
        <f t="shared" ref="I29:O29" si="8">IF(H$30&lt;0,0,IF(H$30&lt;(F$23-H$27),0,IF(F$23&lt;H$27,H$30,(H$30-(F$23-H$27)))))</f>
        <v>0</v>
      </c>
      <c r="J29" s="27">
        <f t="shared" si="8"/>
        <v>0</v>
      </c>
      <c r="K29" s="27">
        <f t="shared" si="8"/>
        <v>0</v>
      </c>
      <c r="L29" s="27">
        <f t="shared" si="8"/>
        <v>0</v>
      </c>
      <c r="M29" s="27">
        <f t="shared" si="8"/>
        <v>0</v>
      </c>
      <c r="N29" s="27">
        <f t="shared" si="8"/>
        <v>0</v>
      </c>
      <c r="O29" s="289">
        <f t="shared" si="8"/>
        <v>0</v>
      </c>
      <c r="P29" s="46"/>
      <c r="Q29" s="5"/>
      <c r="R29" s="5"/>
    </row>
    <row r="30" spans="2:18" ht="16.8" thickTop="1" thickBot="1" x14ac:dyDescent="0.35">
      <c r="B30" s="5"/>
      <c r="C30" s="101" t="s">
        <v>434</v>
      </c>
      <c r="D30" s="102" t="s">
        <v>2</v>
      </c>
      <c r="E30" s="333">
        <f>IF('Historical Data'!$R$10&lt;'Historical Data'!$V$12,($E$29+$E$23+$E$24-$E$27),IF($E$25=('Historical Data'!$R$10-'Historical Data'!$V$12),($E$29+$E$23+$E$24-$E$27),IF($E$25&lt;('Historical Data'!$R$10-'Historical Data'!$V$12),($E$29+$E$23+$E$24-$E$27),(($E$29+$E$23+$E$24-$E$27)-($E$25+'Historical Data'!$V$12-'Historical Data'!$R$10)))))</f>
        <v>0</v>
      </c>
      <c r="F30" s="333">
        <f>IF('Historical Data'!$R$11&lt;$E$27,($F$29+$F$23+$F$24-$F$27),IF($F$25=('Historical Data'!$R$11-$E$27),($F$29+$F$23+$F$24-$F$27),IF($F$25&lt;('Historical Data'!$R$11-$E$27),($F$29+$F$23+$F$24-$F$27),(($F$29+$F$23+$F$24-$F$27)-($F$25+$E$27-'Historical Data'!$R$11)))))</f>
        <v>0</v>
      </c>
      <c r="G30" s="333">
        <f>IF('Historical Data'!$R$12&lt;$F$27,($G$29+$G$23+$G$24-$G$27),IF($G$25=('Historical Data'!$R$12-$F$27),($G$29+$G$23+$G$24-$G$27),IF($G$25&lt;('Historical Data'!$R$12-$F$27),($G$29+$G$23+$G$24-$G$27),(($G$29+$G$23+$G$24-$G$27)-($G$25+$F$27-'Historical Data'!$R$12)))))</f>
        <v>0</v>
      </c>
      <c r="H30" s="333">
        <f>IF(E$23&lt;G$27,(H$29+H$23+H$24-H$27),IF(H$25=(E$23-G$27),(H$29+H$23+H$24-H$27),IF(H$25&lt;(E$23-G$27),(H$29+H$23+H$24-H$27),(H$29+H$23+H$24-H$27-(H$25+G$27-E$23)))))</f>
        <v>0</v>
      </c>
      <c r="I30" s="333">
        <f t="shared" ref="I30:O30" si="9">IF(F$23&lt;H$27,(I$29+I$23+I$24-I$27),IF(I$25=(F$23-H$27),(I$29+I$23+I$24-I$27),IF(I$25&lt;(F$23-H$27),(I$29+I$23+I$24-I$27),(I$29+I$23+I$24-I$27-(I$25+H$27-F$23)))))</f>
        <v>0</v>
      </c>
      <c r="J30" s="333">
        <f t="shared" si="9"/>
        <v>0</v>
      </c>
      <c r="K30" s="333">
        <f t="shared" si="9"/>
        <v>0</v>
      </c>
      <c r="L30" s="333">
        <f t="shared" si="9"/>
        <v>0</v>
      </c>
      <c r="M30" s="333">
        <f t="shared" si="9"/>
        <v>0</v>
      </c>
      <c r="N30" s="333">
        <f t="shared" si="9"/>
        <v>0</v>
      </c>
      <c r="O30" s="331">
        <f t="shared" si="9"/>
        <v>0</v>
      </c>
      <c r="P30" s="5"/>
      <c r="Q30" s="5"/>
      <c r="R30" s="5"/>
    </row>
    <row r="31" spans="2:18" ht="16.8" thickTop="1" thickBot="1" x14ac:dyDescent="0.35">
      <c r="B31" s="5"/>
      <c r="C31" s="105" t="s">
        <v>435</v>
      </c>
      <c r="D31" s="109" t="s">
        <v>2</v>
      </c>
      <c r="E31" s="23">
        <f t="shared" ref="E31:N31" si="10">IF(E$10&gt;(E$20+E$29),E$10-E$20-E$29,0)</f>
        <v>0</v>
      </c>
      <c r="F31" s="23">
        <f t="shared" si="10"/>
        <v>0</v>
      </c>
      <c r="G31" s="23">
        <f t="shared" si="10"/>
        <v>0</v>
      </c>
      <c r="H31" s="23">
        <f t="shared" si="10"/>
        <v>0</v>
      </c>
      <c r="I31" s="23">
        <f t="shared" si="10"/>
        <v>0</v>
      </c>
      <c r="J31" s="23">
        <f t="shared" si="10"/>
        <v>0</v>
      </c>
      <c r="K31" s="23">
        <f t="shared" si="10"/>
        <v>0</v>
      </c>
      <c r="L31" s="23">
        <f t="shared" si="10"/>
        <v>0</v>
      </c>
      <c r="M31" s="23">
        <f t="shared" si="10"/>
        <v>0</v>
      </c>
      <c r="N31" s="23">
        <f t="shared" si="10"/>
        <v>0</v>
      </c>
      <c r="O31" s="53">
        <f>IF(O$10&gt;(O$20+O$29),O$10-O$20-O$29,0)</f>
        <v>0</v>
      </c>
      <c r="P31" s="5"/>
      <c r="Q31" s="5"/>
      <c r="R31" s="5"/>
    </row>
    <row r="32" spans="2:18" ht="16.2" thickTop="1" x14ac:dyDescent="0.3">
      <c r="B32" s="5"/>
      <c r="C32" s="16"/>
      <c r="D32" s="8"/>
      <c r="E32" s="9"/>
      <c r="F32" s="9"/>
      <c r="G32" s="9"/>
      <c r="H32" s="98"/>
      <c r="I32" s="98"/>
      <c r="J32" s="9"/>
      <c r="K32" s="9"/>
      <c r="L32" s="9"/>
      <c r="M32" s="9"/>
      <c r="N32" s="9"/>
      <c r="O32" s="9"/>
      <c r="P32" s="5"/>
      <c r="Q32" s="5"/>
      <c r="R32" s="5"/>
    </row>
    <row r="33" spans="2:18" x14ac:dyDescent="0.3">
      <c r="B33" s="5"/>
      <c r="C33" s="5"/>
      <c r="D33" s="4"/>
      <c r="E33" s="10"/>
      <c r="F33" s="10"/>
      <c r="G33" s="10"/>
      <c r="H33" s="10"/>
      <c r="I33" s="10"/>
      <c r="J33" s="10"/>
      <c r="K33" s="10"/>
      <c r="L33" s="10"/>
      <c r="M33" s="10"/>
      <c r="N33" s="10"/>
      <c r="O33" s="10"/>
      <c r="P33" s="5"/>
      <c r="Q33" s="5"/>
      <c r="R33" s="5"/>
    </row>
    <row r="34" spans="2:18" x14ac:dyDescent="0.3">
      <c r="B34" s="5"/>
      <c r="C34" s="5"/>
      <c r="D34" s="4"/>
      <c r="E34" s="6"/>
      <c r="F34" s="6"/>
      <c r="G34" s="6"/>
      <c r="H34" s="6"/>
      <c r="I34" s="6"/>
      <c r="J34" s="6"/>
      <c r="K34" s="6"/>
      <c r="L34" s="6"/>
      <c r="M34" s="6"/>
      <c r="N34" s="4"/>
      <c r="O34" s="4"/>
      <c r="P34" s="5"/>
      <c r="Q34" s="5"/>
      <c r="R34" s="5"/>
    </row>
    <row r="35" spans="2:18" x14ac:dyDescent="0.3">
      <c r="B35" s="5"/>
      <c r="C35" s="5"/>
      <c r="D35" s="4"/>
      <c r="E35" s="4"/>
      <c r="F35" s="4"/>
      <c r="G35" s="4"/>
      <c r="H35" s="4"/>
      <c r="I35" s="4"/>
      <c r="J35" s="4"/>
      <c r="K35" s="4"/>
      <c r="L35" s="4"/>
      <c r="M35" s="4"/>
      <c r="N35" s="4"/>
      <c r="O35" s="4"/>
      <c r="P35" s="5"/>
      <c r="Q35" s="5"/>
      <c r="R35" s="5"/>
    </row>
    <row r="36" spans="2:18" x14ac:dyDescent="0.3">
      <c r="B36" s="5"/>
      <c r="C36" s="5"/>
      <c r="D36" s="4"/>
      <c r="E36" s="4"/>
      <c r="F36" s="4"/>
      <c r="G36" s="4"/>
      <c r="H36" s="4"/>
      <c r="I36" s="4"/>
      <c r="J36" s="4"/>
      <c r="K36" s="4"/>
      <c r="L36" s="4"/>
      <c r="M36" s="4"/>
      <c r="N36" s="4"/>
      <c r="O36" s="4"/>
      <c r="P36" s="5"/>
      <c r="Q36" s="5"/>
      <c r="R36" s="5"/>
    </row>
    <row r="37" spans="2:18" x14ac:dyDescent="0.3">
      <c r="B37" s="5"/>
      <c r="C37" s="5"/>
      <c r="D37" s="4"/>
      <c r="E37" s="4"/>
      <c r="F37" s="4"/>
      <c r="G37" s="4"/>
      <c r="H37" s="4"/>
      <c r="I37" s="4"/>
      <c r="J37" s="4"/>
      <c r="K37" s="4"/>
      <c r="L37" s="4"/>
      <c r="M37" s="4"/>
      <c r="N37" s="4"/>
      <c r="O37" s="4"/>
      <c r="P37" s="5"/>
      <c r="Q37" s="5"/>
      <c r="R37" s="5"/>
    </row>
    <row r="38" spans="2:18" x14ac:dyDescent="0.3">
      <c r="B38" s="5"/>
      <c r="C38" s="5"/>
      <c r="D38" s="4"/>
      <c r="E38" s="4"/>
      <c r="F38" s="4"/>
      <c r="G38" s="4"/>
      <c r="H38" s="4"/>
      <c r="I38" s="4"/>
      <c r="J38" s="4"/>
      <c r="K38" s="4"/>
      <c r="L38" s="4"/>
      <c r="M38" s="4"/>
      <c r="N38" s="4"/>
      <c r="O38" s="4"/>
      <c r="P38" s="5"/>
      <c r="Q38" s="5"/>
      <c r="R38" s="5"/>
    </row>
    <row r="39" spans="2:18" x14ac:dyDescent="0.3">
      <c r="B39" s="5"/>
      <c r="C39" s="5"/>
      <c r="D39" s="4"/>
      <c r="E39" s="4"/>
      <c r="F39" s="4"/>
      <c r="G39" s="4"/>
      <c r="H39" s="4"/>
      <c r="I39" s="4"/>
      <c r="J39" s="4"/>
      <c r="K39" s="4"/>
      <c r="L39" s="4"/>
      <c r="M39" s="4"/>
      <c r="N39" s="4"/>
      <c r="O39" s="4"/>
      <c r="P39" s="5"/>
      <c r="Q39" s="5"/>
      <c r="R39" s="5"/>
    </row>
    <row r="40" spans="2:18" x14ac:dyDescent="0.3">
      <c r="B40" s="5"/>
      <c r="C40" s="5"/>
      <c r="D40" s="4"/>
      <c r="E40" s="4"/>
      <c r="F40" s="4"/>
      <c r="G40" s="4"/>
      <c r="H40" s="4"/>
      <c r="I40" s="4"/>
      <c r="J40" s="4"/>
      <c r="K40" s="4"/>
      <c r="L40" s="4"/>
      <c r="M40" s="4"/>
      <c r="N40" s="4"/>
      <c r="O40" s="4"/>
      <c r="P40" s="5"/>
      <c r="Q40" s="5"/>
      <c r="R40" s="5"/>
    </row>
    <row r="41" spans="2:18" x14ac:dyDescent="0.3">
      <c r="B41" s="5"/>
      <c r="C41" s="5"/>
      <c r="D41" s="4"/>
      <c r="E41" s="4"/>
      <c r="F41" s="4"/>
      <c r="G41" s="4"/>
      <c r="H41" s="4"/>
      <c r="I41" s="4"/>
      <c r="J41" s="4"/>
      <c r="K41" s="4"/>
      <c r="L41" s="4"/>
      <c r="M41" s="4"/>
      <c r="N41" s="4"/>
      <c r="O41" s="4"/>
      <c r="P41" s="5"/>
      <c r="Q41" s="5"/>
      <c r="R41" s="5"/>
    </row>
    <row r="42" spans="2:18" x14ac:dyDescent="0.3">
      <c r="B42" s="5"/>
      <c r="C42" s="5"/>
      <c r="D42" s="4"/>
      <c r="E42" s="4"/>
      <c r="F42" s="4"/>
      <c r="G42" s="4"/>
      <c r="H42" s="4"/>
      <c r="I42" s="4"/>
      <c r="J42" s="4"/>
      <c r="K42" s="4"/>
      <c r="L42" s="4"/>
      <c r="M42" s="4"/>
      <c r="N42" s="4"/>
      <c r="O42" s="4"/>
      <c r="P42" s="5"/>
      <c r="Q42" s="5"/>
      <c r="R42" s="5"/>
    </row>
    <row r="43" spans="2:18" x14ac:dyDescent="0.3">
      <c r="B43" s="5"/>
      <c r="C43" s="5"/>
      <c r="D43" s="4"/>
      <c r="E43" s="4"/>
      <c r="F43" s="4"/>
      <c r="G43" s="4"/>
      <c r="H43" s="4"/>
      <c r="I43" s="4"/>
      <c r="J43" s="4"/>
      <c r="K43" s="4"/>
      <c r="L43" s="4"/>
      <c r="M43" s="4"/>
      <c r="N43" s="4"/>
      <c r="O43" s="4"/>
      <c r="P43" s="5"/>
      <c r="Q43" s="5"/>
      <c r="R43" s="5"/>
    </row>
    <row r="44" spans="2:18" x14ac:dyDescent="0.3">
      <c r="B44" s="5"/>
      <c r="C44" s="5"/>
      <c r="D44" s="4"/>
      <c r="E44" s="4"/>
      <c r="F44" s="4"/>
      <c r="G44" s="4"/>
      <c r="H44" s="4"/>
      <c r="I44" s="4"/>
      <c r="J44" s="4"/>
      <c r="K44" s="4"/>
      <c r="L44" s="4"/>
      <c r="M44" s="4"/>
      <c r="N44" s="4"/>
      <c r="O44" s="4"/>
      <c r="P44" s="5"/>
      <c r="Q44" s="5"/>
      <c r="R44" s="5"/>
    </row>
    <row r="45" spans="2:18" x14ac:dyDescent="0.3">
      <c r="B45" s="5"/>
      <c r="C45" s="5"/>
      <c r="D45" s="4"/>
      <c r="E45" s="4"/>
      <c r="F45" s="4"/>
      <c r="G45" s="4"/>
      <c r="H45" s="4"/>
      <c r="I45" s="4"/>
      <c r="J45" s="4"/>
      <c r="K45" s="4"/>
      <c r="L45" s="4"/>
      <c r="M45" s="4"/>
      <c r="N45" s="4"/>
      <c r="O45" s="4"/>
      <c r="P45" s="5"/>
      <c r="Q45" s="5"/>
      <c r="R45" s="5"/>
    </row>
    <row r="46" spans="2:18" x14ac:dyDescent="0.3">
      <c r="B46" s="5"/>
      <c r="C46" s="5"/>
      <c r="D46" s="4"/>
      <c r="E46" s="4"/>
      <c r="F46" s="4"/>
      <c r="G46" s="4"/>
      <c r="H46" s="4"/>
      <c r="I46" s="4"/>
      <c r="J46" s="4"/>
      <c r="K46" s="4"/>
      <c r="L46" s="4"/>
      <c r="M46" s="4"/>
      <c r="N46" s="4"/>
      <c r="O46" s="4"/>
      <c r="P46" s="5"/>
      <c r="Q46" s="5"/>
      <c r="R46" s="5"/>
    </row>
    <row r="47" spans="2:18" x14ac:dyDescent="0.3">
      <c r="B47" s="5"/>
      <c r="C47" s="5"/>
      <c r="D47" s="4"/>
      <c r="E47" s="4"/>
      <c r="F47" s="4"/>
      <c r="G47" s="4"/>
      <c r="H47" s="4"/>
      <c r="I47" s="4"/>
      <c r="J47" s="4"/>
      <c r="K47" s="4"/>
      <c r="L47" s="4"/>
      <c r="M47" s="4"/>
      <c r="N47" s="4"/>
      <c r="O47" s="4"/>
      <c r="P47" s="5"/>
      <c r="Q47" s="5"/>
      <c r="R47" s="5"/>
    </row>
    <row r="48" spans="2:18" x14ac:dyDescent="0.3">
      <c r="B48" s="5"/>
      <c r="C48" s="5"/>
      <c r="D48" s="4"/>
      <c r="E48" s="4"/>
      <c r="F48" s="4"/>
      <c r="G48" s="4"/>
      <c r="H48" s="4"/>
      <c r="I48" s="4"/>
      <c r="J48" s="4"/>
      <c r="K48" s="4"/>
      <c r="L48" s="4"/>
      <c r="M48" s="4"/>
      <c r="N48" s="4"/>
      <c r="O48" s="4"/>
      <c r="P48" s="5"/>
      <c r="Q48" s="5"/>
      <c r="R48" s="5"/>
    </row>
    <row r="49" spans="2:18" x14ac:dyDescent="0.3">
      <c r="B49" s="5"/>
      <c r="C49" s="5"/>
      <c r="D49" s="4"/>
      <c r="E49" s="4"/>
      <c r="F49" s="4"/>
      <c r="G49" s="4"/>
      <c r="H49" s="4"/>
      <c r="I49" s="4"/>
      <c r="J49" s="4"/>
      <c r="K49" s="4"/>
      <c r="L49" s="4"/>
      <c r="M49" s="4"/>
      <c r="N49" s="4"/>
      <c r="O49" s="4"/>
      <c r="P49" s="5"/>
      <c r="Q49" s="5"/>
      <c r="R49" s="5"/>
    </row>
    <row r="50" spans="2:18" x14ac:dyDescent="0.3">
      <c r="B50" s="5"/>
      <c r="C50" s="5"/>
      <c r="D50" s="4"/>
      <c r="E50" s="4"/>
      <c r="F50" s="4"/>
      <c r="G50" s="4"/>
      <c r="H50" s="4"/>
      <c r="I50" s="4"/>
      <c r="J50" s="4"/>
      <c r="K50" s="4"/>
      <c r="L50" s="4"/>
      <c r="M50" s="4"/>
      <c r="N50" s="4"/>
      <c r="O50" s="4"/>
      <c r="P50" s="5"/>
      <c r="Q50" s="5"/>
      <c r="R50" s="5"/>
    </row>
    <row r="51" spans="2:18" x14ac:dyDescent="0.3">
      <c r="B51" s="5"/>
      <c r="C51" s="5"/>
      <c r="D51" s="4"/>
      <c r="E51" s="4"/>
      <c r="F51" s="4"/>
      <c r="G51" s="4"/>
      <c r="H51" s="4"/>
      <c r="I51" s="4"/>
      <c r="J51" s="4"/>
      <c r="K51" s="4"/>
      <c r="L51" s="4"/>
      <c r="M51" s="4"/>
      <c r="N51" s="4"/>
      <c r="O51" s="4"/>
      <c r="P51" s="5"/>
      <c r="Q51" s="5"/>
      <c r="R51" s="5"/>
    </row>
    <row r="52" spans="2:18" x14ac:dyDescent="0.3">
      <c r="B52" s="5"/>
      <c r="C52" s="5"/>
      <c r="D52" s="4"/>
      <c r="E52" s="4"/>
      <c r="F52" s="4"/>
      <c r="G52" s="4"/>
      <c r="H52" s="4"/>
      <c r="I52" s="4"/>
      <c r="J52" s="4"/>
      <c r="K52" s="4"/>
      <c r="L52" s="4"/>
      <c r="M52" s="4"/>
      <c r="N52" s="4"/>
      <c r="O52" s="4"/>
      <c r="P52" s="5"/>
      <c r="Q52" s="5"/>
      <c r="R52" s="5"/>
    </row>
    <row r="53" spans="2:18" x14ac:dyDescent="0.3">
      <c r="B53" s="5"/>
      <c r="C53" s="5"/>
      <c r="D53" s="4"/>
      <c r="E53" s="4"/>
      <c r="F53" s="4"/>
      <c r="G53" s="4"/>
      <c r="H53" s="4"/>
      <c r="I53" s="4"/>
      <c r="J53" s="4"/>
      <c r="K53" s="4"/>
      <c r="L53" s="4"/>
      <c r="M53" s="4"/>
      <c r="N53" s="4"/>
      <c r="O53" s="4"/>
      <c r="P53" s="5"/>
      <c r="Q53" s="5"/>
      <c r="R53" s="5"/>
    </row>
    <row r="54" spans="2:18" x14ac:dyDescent="0.3">
      <c r="B54" s="5"/>
      <c r="C54" s="5"/>
      <c r="D54" s="4"/>
      <c r="E54" s="4"/>
      <c r="F54" s="4"/>
      <c r="G54" s="4"/>
      <c r="H54" s="4"/>
      <c r="I54" s="4"/>
      <c r="J54" s="4"/>
      <c r="K54" s="4"/>
      <c r="L54" s="4"/>
      <c r="M54" s="4"/>
      <c r="N54" s="4"/>
      <c r="O54" s="4"/>
      <c r="P54" s="5"/>
      <c r="Q54" s="5"/>
      <c r="R54" s="5"/>
    </row>
    <row r="55" spans="2:18" x14ac:dyDescent="0.3">
      <c r="B55" s="5"/>
      <c r="C55" s="5"/>
      <c r="D55" s="4"/>
      <c r="E55" s="4"/>
      <c r="F55" s="4"/>
      <c r="G55" s="4"/>
      <c r="H55" s="4"/>
      <c r="I55" s="4"/>
      <c r="J55" s="4"/>
      <c r="K55" s="4"/>
      <c r="L55" s="4"/>
      <c r="M55" s="4"/>
      <c r="N55" s="4"/>
      <c r="O55" s="4"/>
      <c r="P55" s="5"/>
      <c r="Q55" s="5"/>
      <c r="R55" s="5"/>
    </row>
    <row r="56" spans="2:18" x14ac:dyDescent="0.3">
      <c r="B56" s="5"/>
      <c r="C56" s="5"/>
      <c r="D56" s="4"/>
      <c r="E56" s="4"/>
      <c r="F56" s="4"/>
      <c r="G56" s="4"/>
      <c r="H56" s="4"/>
      <c r="I56" s="4"/>
      <c r="J56" s="4"/>
      <c r="K56" s="4"/>
      <c r="L56" s="4"/>
      <c r="M56" s="4"/>
      <c r="N56" s="4"/>
      <c r="O56" s="4"/>
      <c r="P56" s="5"/>
      <c r="Q56" s="5"/>
      <c r="R56" s="5"/>
    </row>
    <row r="57" spans="2:18" x14ac:dyDescent="0.3">
      <c r="B57" s="5"/>
      <c r="C57" s="5"/>
      <c r="D57" s="4"/>
      <c r="E57" s="4"/>
      <c r="F57" s="4"/>
      <c r="G57" s="4"/>
      <c r="H57" s="4"/>
      <c r="I57" s="4"/>
      <c r="J57" s="4"/>
      <c r="K57" s="4"/>
      <c r="L57" s="4"/>
      <c r="M57" s="4"/>
      <c r="N57" s="4"/>
      <c r="O57" s="4"/>
      <c r="P57" s="5"/>
      <c r="Q57" s="5"/>
      <c r="R57" s="5"/>
    </row>
    <row r="58" spans="2:18" x14ac:dyDescent="0.3">
      <c r="B58" s="5"/>
      <c r="C58" s="5"/>
      <c r="D58" s="4"/>
      <c r="E58" s="4"/>
      <c r="F58" s="4"/>
      <c r="G58" s="4"/>
      <c r="H58" s="4"/>
      <c r="I58" s="4"/>
      <c r="J58" s="4"/>
      <c r="K58" s="4"/>
      <c r="L58" s="4"/>
      <c r="M58" s="4"/>
      <c r="N58" s="4"/>
      <c r="O58" s="4"/>
      <c r="P58" s="5"/>
      <c r="Q58" s="5"/>
      <c r="R58" s="5"/>
    </row>
    <row r="59" spans="2:18" x14ac:dyDescent="0.3">
      <c r="B59" s="5"/>
      <c r="C59" s="5"/>
      <c r="D59" s="4"/>
      <c r="E59" s="4"/>
      <c r="F59" s="4"/>
      <c r="G59" s="4"/>
      <c r="H59" s="4"/>
      <c r="I59" s="4"/>
      <c r="J59" s="4"/>
      <c r="K59" s="4"/>
      <c r="L59" s="4"/>
      <c r="M59" s="4"/>
      <c r="N59" s="4"/>
      <c r="O59" s="4"/>
      <c r="P59" s="5"/>
      <c r="Q59" s="5"/>
      <c r="R59" s="5"/>
    </row>
    <row r="60" spans="2:18" x14ac:dyDescent="0.3">
      <c r="B60" s="5"/>
      <c r="C60" s="5"/>
      <c r="D60" s="4"/>
      <c r="E60" s="4"/>
      <c r="F60" s="4"/>
      <c r="G60" s="4"/>
      <c r="H60" s="4"/>
      <c r="I60" s="4"/>
      <c r="J60" s="4"/>
      <c r="K60" s="4"/>
      <c r="L60" s="4"/>
      <c r="M60" s="4"/>
      <c r="N60" s="4"/>
      <c r="O60" s="4"/>
      <c r="P60" s="5"/>
      <c r="Q60" s="5"/>
      <c r="R60" s="5"/>
    </row>
    <row r="61" spans="2:18" ht="15" thickBot="1" x14ac:dyDescent="0.35">
      <c r="B61" s="5"/>
      <c r="C61" s="5"/>
      <c r="D61" s="4"/>
      <c r="E61" s="4"/>
      <c r="F61" s="4"/>
      <c r="G61" s="4"/>
      <c r="H61" s="4"/>
      <c r="I61" s="4"/>
      <c r="J61" s="4"/>
      <c r="K61" s="4"/>
      <c r="L61" s="4"/>
      <c r="M61" s="4"/>
      <c r="N61" s="4"/>
      <c r="O61" s="4"/>
      <c r="P61" s="5"/>
      <c r="Q61" s="5"/>
      <c r="R61" s="5"/>
    </row>
    <row r="62" spans="2:18" ht="32.4" thickTop="1" thickBot="1" x14ac:dyDescent="0.35">
      <c r="B62" s="5"/>
      <c r="C62" s="446" t="s">
        <v>103</v>
      </c>
      <c r="D62" s="448"/>
      <c r="E62" s="253" t="s">
        <v>72</v>
      </c>
      <c r="F62" s="253" t="s">
        <v>73</v>
      </c>
      <c r="G62" s="253" t="s">
        <v>74</v>
      </c>
      <c r="H62" s="253" t="s">
        <v>75</v>
      </c>
      <c r="I62" s="253" t="s">
        <v>76</v>
      </c>
      <c r="J62" s="253" t="s">
        <v>77</v>
      </c>
      <c r="K62" s="253" t="s">
        <v>176</v>
      </c>
      <c r="L62" s="51" t="s">
        <v>411</v>
      </c>
      <c r="M62" s="51" t="s">
        <v>417</v>
      </c>
      <c r="N62" s="52" t="s">
        <v>448</v>
      </c>
      <c r="O62" s="52" t="s">
        <v>453</v>
      </c>
      <c r="P62" s="5"/>
      <c r="Q62" s="5"/>
      <c r="R62" s="5"/>
    </row>
    <row r="63" spans="2:18" ht="19.2" thickTop="1" thickBot="1" x14ac:dyDescent="0.35">
      <c r="B63" s="5"/>
      <c r="C63" s="105" t="s">
        <v>82</v>
      </c>
      <c r="D63" s="109" t="s">
        <v>2</v>
      </c>
      <c r="E63" s="89">
        <f>('Historical Data'!$H$12+'Historical Data'!$J$12+'Historical Data'!$K$12+'Historical Data'!$L$12)*'RPS Compliance Plan'!$E$9</f>
        <v>0</v>
      </c>
      <c r="F63" s="89">
        <f>('Monthly_Actual_Forecasted Data'!$T$7+'Monthly_Actual_Forecasted Data'!$T$234+'Monthly_Actual_Forecasted Data'!$T$235+'Monthly_Actual_Forecasted Data'!$T$236)*'RPS Compliance Plan'!$F$9</f>
        <v>0</v>
      </c>
      <c r="G63" s="89">
        <f>('Monthly_Actual_Forecasted Data'!$T$247+'Monthly_Actual_Forecasted Data'!$T$474+'Monthly_Actual_Forecasted Data'!$T$475+'Monthly_Actual_Forecasted Data'!$T$476)*'RPS Compliance Plan'!$G$9</f>
        <v>0</v>
      </c>
      <c r="H63" s="89">
        <f>(G$8+G$14+G$15+G$16)*H$9</f>
        <v>0</v>
      </c>
      <c r="I63" s="89">
        <f t="shared" ref="I63:O63" si="11">(H$8+H$14+H$15+H$16)*I$9</f>
        <v>0</v>
      </c>
      <c r="J63" s="89">
        <f t="shared" si="11"/>
        <v>0</v>
      </c>
      <c r="K63" s="89">
        <f t="shared" si="11"/>
        <v>0</v>
      </c>
      <c r="L63" s="89">
        <f t="shared" si="11"/>
        <v>0</v>
      </c>
      <c r="M63" s="89">
        <f t="shared" si="11"/>
        <v>0</v>
      </c>
      <c r="N63" s="89">
        <f t="shared" si="11"/>
        <v>0</v>
      </c>
      <c r="O63" s="290">
        <f t="shared" si="11"/>
        <v>0</v>
      </c>
      <c r="P63" s="5"/>
      <c r="Q63" s="5"/>
      <c r="R63" s="5"/>
    </row>
    <row r="64" spans="2:18" ht="16.8" thickTop="1" thickBot="1" x14ac:dyDescent="0.35">
      <c r="B64" s="5"/>
      <c r="C64" s="220" t="s">
        <v>413</v>
      </c>
      <c r="D64" s="109" t="s">
        <v>2</v>
      </c>
      <c r="E64" s="234">
        <v>0</v>
      </c>
      <c r="F64" s="234">
        <v>0</v>
      </c>
      <c r="G64" s="234">
        <v>0</v>
      </c>
      <c r="H64" s="234">
        <v>0</v>
      </c>
      <c r="I64" s="234">
        <v>0</v>
      </c>
      <c r="J64" s="234">
        <v>0</v>
      </c>
      <c r="K64" s="234">
        <v>0</v>
      </c>
      <c r="L64" s="234">
        <v>0</v>
      </c>
      <c r="M64" s="234">
        <v>0</v>
      </c>
      <c r="N64" s="234">
        <v>0</v>
      </c>
      <c r="O64" s="291">
        <v>0</v>
      </c>
      <c r="P64" s="5"/>
      <c r="Q64" s="5"/>
      <c r="R64" s="5"/>
    </row>
    <row r="65" spans="2:18" ht="16.8" thickTop="1" thickBot="1" x14ac:dyDescent="0.35">
      <c r="B65" s="5"/>
      <c r="C65" s="221" t="s">
        <v>436</v>
      </c>
      <c r="D65" s="109" t="s">
        <v>2</v>
      </c>
      <c r="E65" s="89">
        <f>'Monthly_Actual_Forecasted Data'!$T$218+'Monthly_Actual_Forecasted Data'!$T$234+'Monthly_Actual_Forecasted Data'!$T$235+'Monthly_Actual_Forecasted Data'!$T$236+'Monthly_Actual_Forecasted Data'!$T$237+'Monthly_Actual_Forecasted Data'!$T$238+'Monthly_Actual_Forecasted Data'!$T$239</f>
        <v>0</v>
      </c>
      <c r="F65" s="89">
        <f>'Monthly_Actual_Forecasted Data'!$T$458+'Monthly_Actual_Forecasted Data'!$T$474+'Monthly_Actual_Forecasted Data'!$T$475+'Monthly_Actual_Forecasted Data'!$T$476+'Monthly_Actual_Forecasted Data'!$T$477+'Monthly_Actual_Forecasted Data'!$T$478+'Monthly_Actual_Forecasted Data'!$T$479</f>
        <v>0</v>
      </c>
      <c r="G65" s="89">
        <f>G$13+G$14+G$15+G$16+G$17+G$18+G$19</f>
        <v>0</v>
      </c>
      <c r="H65" s="89">
        <f t="shared" ref="H65:O65" si="12">H$13+H$14+H$15+H$16+H$17+H$18+H$19</f>
        <v>0</v>
      </c>
      <c r="I65" s="89">
        <f t="shared" si="12"/>
        <v>0</v>
      </c>
      <c r="J65" s="89">
        <f t="shared" si="12"/>
        <v>0</v>
      </c>
      <c r="K65" s="89">
        <f t="shared" si="12"/>
        <v>0</v>
      </c>
      <c r="L65" s="89">
        <f t="shared" si="12"/>
        <v>0</v>
      </c>
      <c r="M65" s="89">
        <f t="shared" si="12"/>
        <v>0</v>
      </c>
      <c r="N65" s="89">
        <f t="shared" si="12"/>
        <v>0</v>
      </c>
      <c r="O65" s="290">
        <f t="shared" si="12"/>
        <v>0</v>
      </c>
      <c r="P65" s="5"/>
      <c r="Q65" s="5"/>
      <c r="R65" s="5"/>
    </row>
    <row r="66" spans="2:18" ht="16.8" thickTop="1" thickBot="1" x14ac:dyDescent="0.35">
      <c r="B66" s="5"/>
      <c r="C66" s="222" t="s">
        <v>102</v>
      </c>
      <c r="D66" s="109" t="s">
        <v>2</v>
      </c>
      <c r="E66" s="236">
        <f>$E$65+'Monthly_Actual_Forecasted Data'!$T$488-'RPS Compliance Plan'!$E$20</f>
        <v>0</v>
      </c>
      <c r="F66" s="236">
        <f>$F$65+'Monthly_Actual_Forecasted Data'!$T$492-'RPS Compliance Plan'!$F$20</f>
        <v>0</v>
      </c>
      <c r="G66" s="236">
        <f>$G$65+'Monthly_Actual_Forecasted Data'!$T$496-'RPS Compliance Plan'!$G$20</f>
        <v>0</v>
      </c>
      <c r="H66" s="236">
        <f t="shared" ref="H66:O66" si="13">H$65+G$66-H$20</f>
        <v>0</v>
      </c>
      <c r="I66" s="236">
        <f t="shared" si="13"/>
        <v>0</v>
      </c>
      <c r="J66" s="236">
        <f t="shared" si="13"/>
        <v>0</v>
      </c>
      <c r="K66" s="236">
        <f t="shared" si="13"/>
        <v>0</v>
      </c>
      <c r="L66" s="236">
        <f t="shared" si="13"/>
        <v>0</v>
      </c>
      <c r="M66" s="236">
        <f t="shared" si="13"/>
        <v>0</v>
      </c>
      <c r="N66" s="236">
        <f t="shared" si="13"/>
        <v>0</v>
      </c>
      <c r="O66" s="292">
        <f t="shared" si="13"/>
        <v>0</v>
      </c>
      <c r="P66" s="5"/>
      <c r="Q66" s="5"/>
      <c r="R66" s="5"/>
    </row>
    <row r="67" spans="2:18" ht="16.2" thickTop="1" x14ac:dyDescent="0.3">
      <c r="B67" s="5"/>
      <c r="C67" s="183"/>
      <c r="D67" s="184"/>
      <c r="E67" s="185"/>
      <c r="F67" s="185"/>
      <c r="G67" s="185"/>
      <c r="H67" s="185"/>
      <c r="I67" s="185"/>
      <c r="J67" s="185"/>
      <c r="K67" s="185"/>
      <c r="L67" s="185"/>
      <c r="M67" s="185"/>
      <c r="N67" s="185"/>
      <c r="O67" s="185"/>
      <c r="P67" s="5"/>
      <c r="Q67" s="5"/>
      <c r="R67" s="5"/>
    </row>
    <row r="68" spans="2:18" x14ac:dyDescent="0.3">
      <c r="B68" s="5"/>
      <c r="C68" s="5"/>
      <c r="D68" s="86"/>
      <c r="E68" s="87"/>
      <c r="F68" s="87"/>
      <c r="G68" s="235"/>
      <c r="H68" s="87"/>
      <c r="I68" s="87"/>
      <c r="J68" s="87"/>
      <c r="K68" s="87" t="s">
        <v>415</v>
      </c>
      <c r="L68" s="87"/>
      <c r="M68" s="87"/>
      <c r="N68" s="87"/>
      <c r="O68" s="87"/>
      <c r="P68" s="5"/>
      <c r="Q68" s="5"/>
      <c r="R68" s="5"/>
    </row>
    <row r="69" spans="2:18" x14ac:dyDescent="0.3">
      <c r="B69" s="5"/>
      <c r="C69" s="5"/>
      <c r="D69" s="4"/>
      <c r="E69" s="4"/>
      <c r="F69" s="4"/>
      <c r="G69" s="4"/>
      <c r="H69" s="4"/>
      <c r="I69" s="4"/>
      <c r="J69" s="4"/>
      <c r="K69" s="4"/>
      <c r="L69" s="4"/>
      <c r="M69" s="4"/>
      <c r="N69" s="4"/>
      <c r="O69" s="4"/>
      <c r="P69" s="5"/>
      <c r="Q69" s="5"/>
      <c r="R69" s="5"/>
    </row>
  </sheetData>
  <sheetProtection algorithmName="SHA-512" hashValue="5QZ+D8SbJ9Fi1mWtwN2hsjuDyvdzE+KxvcowRuAYNqieEQXqiIbONMgejBo6g3P96WUJfHnH59iKrrBpoPVXDg==" saltValue="ymCG+V2lVAEKeRzHjcaLLg==" spinCount="100000" sheet="1" objects="1" scenarios="1"/>
  <protectedRanges>
    <protectedRange sqref="G8:O8 G14:O17 E25:O26" name="Range1"/>
  </protectedRanges>
  <dataConsolidate/>
  <mergeCells count="7">
    <mergeCell ref="H4:J4"/>
    <mergeCell ref="H5:J5"/>
    <mergeCell ref="C3:D5"/>
    <mergeCell ref="C62:D62"/>
    <mergeCell ref="C7:D7"/>
    <mergeCell ref="C22:D22"/>
    <mergeCell ref="C12:D12"/>
  </mergeCells>
  <conditionalFormatting sqref="C19:D19">
    <cfRule type="expression" dxfId="24" priority="28">
      <formula>#REF!="Off-Grid"</formula>
    </cfRule>
  </conditionalFormatting>
  <conditionalFormatting sqref="F14:O14 C14:D16 C18">
    <cfRule type="expression" dxfId="3" priority="27">
      <formula>#REF!="Off-Grid"</formula>
    </cfRule>
  </conditionalFormatting>
  <conditionalFormatting sqref="F14:O14">
    <cfRule type="cellIs" dxfId="2" priority="32" operator="lessThan">
      <formula>0</formula>
    </cfRule>
  </conditionalFormatting>
  <conditionalFormatting sqref="G8:O8 E9:O9">
    <cfRule type="cellIs" dxfId="1" priority="31" operator="lessThan">
      <formula>0</formula>
    </cfRule>
  </conditionalFormatting>
  <printOptions horizontalCentered="1"/>
  <pageMargins left="0.25" right="0.25" top="0.25" bottom="0.25" header="0.3" footer="0.3"/>
  <pageSetup paperSize="258" scale="55" fitToHeight="0" orientation="landscape" r:id="rId1"/>
  <rowBreaks count="1" manualBreakCount="1">
    <brk id="32" min="1" max="15"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20" operator="notEqual" id="{6DB03A99-0937-4C07-852D-62A12D569658}">
            <xm:f>'Historical Data'!$H$13</xm:f>
            <x14:dxf>
              <fill>
                <patternFill>
                  <bgColor rgb="FFFECED1"/>
                </patternFill>
              </fill>
            </x14:dxf>
          </x14:cfRule>
          <xm:sqref>E8</xm:sqref>
        </x14:conditionalFormatting>
        <x14:conditionalFormatting xmlns:xm="http://schemas.microsoft.com/office/excel/2006/main">
          <x14:cfRule type="cellIs" priority="18" operator="notEqual" id="{345539EF-C658-4B62-8F57-0C88F68C6012}">
            <xm:f>'Historical Data'!$P$13</xm:f>
            <x14:dxf>
              <fill>
                <patternFill>
                  <bgColor rgb="FFFECED1"/>
                </patternFill>
              </fill>
            </x14:dxf>
          </x14:cfRule>
          <xm:sqref>E10</xm:sqref>
        </x14:conditionalFormatting>
        <x14:conditionalFormatting xmlns:xm="http://schemas.microsoft.com/office/excel/2006/main">
          <x14:cfRule type="expression" priority="17" id="{57524A7E-60CA-4C9C-BEAE-F889B7123589}">
            <xm:f>'Monthly_Actual_Forecasted Data'!$T$218&lt;&gt;'Supply Contract Details'!$M$428</xm:f>
            <x14:dxf>
              <fill>
                <patternFill>
                  <bgColor rgb="FFFECED1"/>
                </patternFill>
              </fill>
            </x14:dxf>
          </x14:cfRule>
          <xm:sqref>E13</xm:sqref>
        </x14:conditionalFormatting>
        <x14:conditionalFormatting xmlns:xm="http://schemas.microsoft.com/office/excel/2006/main">
          <x14:cfRule type="cellIs" priority="15" operator="notEqual" id="{5BF3F9FB-BD7A-4AE9-8C2F-117206302C5D}">
            <xm:f>'Historical Data'!$J$13</xm:f>
            <x14:dxf>
              <fill>
                <patternFill>
                  <bgColor rgb="FFFECED1"/>
                </patternFill>
              </fill>
            </x14:dxf>
          </x14:cfRule>
          <xm:sqref>E14</xm:sqref>
        </x14:conditionalFormatting>
        <x14:conditionalFormatting xmlns:xm="http://schemas.microsoft.com/office/excel/2006/main">
          <x14:cfRule type="cellIs" priority="14" operator="notEqual" id="{4FE5D1E4-7870-47F2-B7C7-F4E170A87E59}">
            <xm:f>'Historical Data'!$K$13</xm:f>
            <x14:dxf>
              <fill>
                <patternFill>
                  <bgColor rgb="FFFECED1"/>
                </patternFill>
              </fill>
            </x14:dxf>
          </x14:cfRule>
          <xm:sqref>E15</xm:sqref>
        </x14:conditionalFormatting>
        <x14:conditionalFormatting xmlns:xm="http://schemas.microsoft.com/office/excel/2006/main">
          <x14:cfRule type="cellIs" priority="13" operator="notEqual" id="{1712D8F9-48EC-45F9-AA34-167BDEAFB200}">
            <xm:f>'Historical Data'!$L$13</xm:f>
            <x14:dxf>
              <fill>
                <patternFill>
                  <bgColor rgb="FFFECED1"/>
                </patternFill>
              </fill>
            </x14:dxf>
          </x14:cfRule>
          <xm:sqref>E16</xm:sqref>
        </x14:conditionalFormatting>
        <x14:conditionalFormatting xmlns:xm="http://schemas.microsoft.com/office/excel/2006/main">
          <x14:cfRule type="cellIs" priority="12" operator="notEqual" id="{3FD288C6-1DAE-4A12-962C-7B0A4543E56C}">
            <xm:f>'Historical Data'!$M$13</xm:f>
            <x14:dxf>
              <fill>
                <patternFill>
                  <bgColor rgb="FFFECED1"/>
                </patternFill>
              </fill>
            </x14:dxf>
          </x14:cfRule>
          <xm:sqref>E17</xm:sqref>
        </x14:conditionalFormatting>
        <x14:conditionalFormatting xmlns:xm="http://schemas.microsoft.com/office/excel/2006/main">
          <x14:cfRule type="cellIs" priority="11" operator="notEqual" id="{3EE81078-1916-4B79-885A-2BD52A470DC5}">
            <xm:f>'Historical Data'!$N$13</xm:f>
            <x14:dxf>
              <fill>
                <patternFill>
                  <bgColor rgb="FFFECED1"/>
                </patternFill>
              </fill>
            </x14:dxf>
          </x14:cfRule>
          <xm:sqref>E18</xm:sqref>
        </x14:conditionalFormatting>
        <x14:conditionalFormatting xmlns:xm="http://schemas.microsoft.com/office/excel/2006/main">
          <x14:cfRule type="cellIs" priority="10" operator="notEqual" id="{4C038680-F1AD-4235-B30D-166A8BB890A4}">
            <xm:f>'Historical Data'!$O$13</xm:f>
            <x14:dxf>
              <fill>
                <patternFill>
                  <bgColor rgb="FFFECED1"/>
                </patternFill>
              </fill>
            </x14:dxf>
          </x14:cfRule>
          <xm:sqref>E19</xm:sqref>
        </x14:conditionalFormatting>
        <x14:conditionalFormatting xmlns:xm="http://schemas.microsoft.com/office/excel/2006/main">
          <x14:cfRule type="cellIs" priority="9" operator="notEqual" id="{5DC7A07F-11AE-4F19-96E9-B7528987B794}">
            <xm:f>'Historical Data'!$Q$13</xm:f>
            <x14:dxf>
              <fill>
                <patternFill>
                  <bgColor rgb="FFFECED1"/>
                </patternFill>
              </fill>
            </x14:dxf>
          </x14:cfRule>
          <xm:sqref>E20</xm:sqref>
        </x14:conditionalFormatting>
        <x14:conditionalFormatting xmlns:xm="http://schemas.microsoft.com/office/excel/2006/main">
          <x14:cfRule type="cellIs" priority="8" operator="notEqual" id="{07892AA4-2C2F-44C1-A57B-8EDA9F52BCDA}">
            <xm:f>'Historical Data'!$R$13</xm:f>
            <x14:dxf>
              <fill>
                <patternFill>
                  <bgColor rgb="FFFECED1"/>
                </patternFill>
              </fill>
            </x14:dxf>
          </x14:cfRule>
          <xm:sqref>E23</xm:sqref>
        </x14:conditionalFormatting>
        <x14:conditionalFormatting xmlns:xm="http://schemas.microsoft.com/office/excel/2006/main">
          <x14:cfRule type="cellIs" priority="7" operator="notEqual" id="{03371B31-5AF3-4936-9644-7592DD0C4F32}">
            <xm:f>'Historical Data'!$S$13</xm:f>
            <x14:dxf>
              <fill>
                <patternFill>
                  <bgColor rgb="FFFECED1"/>
                </patternFill>
              </fill>
            </x14:dxf>
          </x14:cfRule>
          <xm:sqref>E24</xm:sqref>
        </x14:conditionalFormatting>
        <x14:conditionalFormatting xmlns:xm="http://schemas.microsoft.com/office/excel/2006/main">
          <x14:cfRule type="cellIs" priority="6" operator="notEqual" id="{8FE78C7C-EBEC-4B79-AB50-30F0F4CA4066}">
            <xm:f>'Historical Data'!$T$13</xm:f>
            <x14:dxf>
              <fill>
                <patternFill>
                  <bgColor rgb="FFFECED1"/>
                </patternFill>
              </fill>
            </x14:dxf>
          </x14:cfRule>
          <xm:sqref>E25</xm:sqref>
        </x14:conditionalFormatting>
        <x14:conditionalFormatting xmlns:xm="http://schemas.microsoft.com/office/excel/2006/main">
          <x14:cfRule type="cellIs" priority="5" operator="notEqual" id="{15A85269-F2FF-40A3-837D-11AD35A3E3E1}">
            <xm:f>'Historical Data'!$U$13</xm:f>
            <x14:dxf>
              <fill>
                <patternFill>
                  <bgColor rgb="FFFECED1"/>
                </patternFill>
              </fill>
            </x14:dxf>
          </x14:cfRule>
          <xm:sqref>E26</xm:sqref>
        </x14:conditionalFormatting>
        <x14:conditionalFormatting xmlns:xm="http://schemas.microsoft.com/office/excel/2006/main">
          <x14:cfRule type="cellIs" priority="4" operator="notEqual" id="{1EB51E13-768E-4739-8A13-03C845A71CAE}">
            <xm:f>'Historical Data'!$V$13</xm:f>
            <x14:dxf>
              <fill>
                <patternFill>
                  <bgColor rgb="FFFECED1"/>
                </patternFill>
              </fill>
            </x14:dxf>
          </x14:cfRule>
          <xm:sqref>E27</xm:sqref>
        </x14:conditionalFormatting>
        <x14:conditionalFormatting xmlns:xm="http://schemas.microsoft.com/office/excel/2006/main">
          <x14:cfRule type="cellIs" priority="3" operator="notEqual" id="{3E092D0F-95F4-475F-9DCE-B3389958DA22}">
            <xm:f>'Historical Data'!$W$13</xm:f>
            <x14:dxf>
              <fill>
                <patternFill>
                  <bgColor rgb="FFFECED1"/>
                </patternFill>
              </fill>
            </x14:dxf>
          </x14:cfRule>
          <xm:sqref>E28</xm:sqref>
        </x14:conditionalFormatting>
        <x14:conditionalFormatting xmlns:xm="http://schemas.microsoft.com/office/excel/2006/main">
          <x14:cfRule type="cellIs" priority="2" operator="notEqual" id="{4438B989-63CA-4393-BEEC-A1F4793ED49F}">
            <xm:f>'Historical Data'!$X$13</xm:f>
            <x14:dxf>
              <fill>
                <patternFill>
                  <bgColor rgb="FFFECED1"/>
                </patternFill>
              </fill>
            </x14:dxf>
          </x14:cfRule>
          <xm:sqref>E29</xm:sqref>
        </x14:conditionalFormatting>
        <x14:conditionalFormatting xmlns:xm="http://schemas.microsoft.com/office/excel/2006/main">
          <x14:cfRule type="cellIs" priority="1" operator="notEqual" id="{51C99706-474F-4B25-95B6-910C2C9350B1}">
            <xm:f>'Historical Data'!$Y$13</xm:f>
            <x14:dxf>
              <fill>
                <patternFill>
                  <bgColor rgb="FFFECED1"/>
                </patternFill>
              </fill>
            </x14:dxf>
          </x14:cfRule>
          <xm:sqref>E30</xm:sqref>
        </x14:conditionalFormatting>
        <x14:conditionalFormatting xmlns:xm="http://schemas.microsoft.com/office/excel/2006/main">
          <x14:cfRule type="cellIs" priority="19" operator="notEqual" id="{40DF6E1F-4BC1-4354-916E-DDEF2DFE8DF9}">
            <xm:f>'Monthly_Actual_Forecasted Data'!$T$247</xm:f>
            <x14:dxf>
              <fill>
                <patternFill>
                  <bgColor rgb="FFFECED1"/>
                </patternFill>
              </fill>
            </x14:dxf>
          </x14:cfRule>
          <xm:sqref>F8</xm:sqref>
        </x14:conditionalFormatting>
        <x14:conditionalFormatting xmlns:xm="http://schemas.microsoft.com/office/excel/2006/main">
          <x14:cfRule type="expression" priority="16" id="{E7C6FE14-9143-4C97-B9A8-5A82D0D15B45}">
            <xm:f>'Monthly_Actual_Forecasted Data'!$T$458&lt;&gt;'Supply Contract Details'!$N$428</xm:f>
            <x14:dxf>
              <fill>
                <patternFill>
                  <bgColor rgb="FFFECED1"/>
                </patternFill>
              </fill>
            </x14:dxf>
          </x14:cfRule>
          <xm:sqref>F13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F7A5-89B5-425F-B009-14501307354B}">
  <sheetPr>
    <pageSetUpPr fitToPage="1"/>
  </sheetPr>
  <dimension ref="B2:Q14"/>
  <sheetViews>
    <sheetView view="pageBreakPreview" zoomScale="70" zoomScaleNormal="70" zoomScaleSheetLayoutView="70" workbookViewId="0">
      <selection activeCell="E22" sqref="E22"/>
    </sheetView>
  </sheetViews>
  <sheetFormatPr defaultRowHeight="14.4" x14ac:dyDescent="0.3"/>
  <cols>
    <col min="1" max="1" width="2.5546875" customWidth="1"/>
    <col min="2" max="2" width="2.77734375" customWidth="1"/>
    <col min="3" max="3" width="55.77734375" customWidth="1"/>
    <col min="4" max="4" width="8.88671875" style="1" customWidth="1"/>
    <col min="5" max="15" width="15.6640625" style="1" customWidth="1"/>
    <col min="16" max="16" width="2.77734375" customWidth="1"/>
  </cols>
  <sheetData>
    <row r="2" spans="2:17" ht="15" customHeight="1" x14ac:dyDescent="0.3">
      <c r="B2" s="5"/>
      <c r="C2" s="5"/>
      <c r="D2" s="4"/>
      <c r="E2" s="4"/>
      <c r="F2" s="4"/>
      <c r="G2" s="4"/>
      <c r="H2" s="4"/>
      <c r="I2" s="4"/>
      <c r="J2" s="4"/>
      <c r="K2" s="4"/>
      <c r="L2" s="4"/>
      <c r="M2" s="4"/>
      <c r="N2" s="4"/>
      <c r="O2" s="4"/>
      <c r="P2" s="5"/>
    </row>
    <row r="3" spans="2:17" x14ac:dyDescent="0.3">
      <c r="B3" s="5"/>
      <c r="C3" s="5"/>
      <c r="D3" s="86"/>
      <c r="E3" s="87"/>
      <c r="F3" s="87"/>
      <c r="G3" s="235"/>
      <c r="H3" s="87"/>
      <c r="I3" s="87"/>
      <c r="J3" s="87"/>
      <c r="K3" s="87" t="s">
        <v>415</v>
      </c>
      <c r="L3" s="87"/>
      <c r="M3" s="87"/>
      <c r="N3" s="87"/>
      <c r="O3" s="87"/>
      <c r="P3" s="5"/>
    </row>
    <row r="4" spans="2:17" x14ac:dyDescent="0.3">
      <c r="B4" s="5"/>
      <c r="C4" s="5" t="s">
        <v>505</v>
      </c>
      <c r="D4" s="86"/>
      <c r="E4" s="4" t="str">
        <f>'RPS Compliance Plan'!E7</f>
        <v>Year 5
2024</v>
      </c>
      <c r="F4" s="4" t="str">
        <f>'RPS Compliance Plan'!F7</f>
        <v>Year 6
2025</v>
      </c>
      <c r="G4" s="4" t="str">
        <f>'RPS Compliance Plan'!G7</f>
        <v>Year 7
2026</v>
      </c>
      <c r="H4" s="4" t="str">
        <f>'RPS Compliance Plan'!H7</f>
        <v>Year 8
2027</v>
      </c>
      <c r="I4" s="4" t="str">
        <f>'RPS Compliance Plan'!I7</f>
        <v>Year 9
2028</v>
      </c>
      <c r="J4" s="4" t="str">
        <f>'RPS Compliance Plan'!J7</f>
        <v>Year 10
2029</v>
      </c>
      <c r="K4" s="4" t="str">
        <f>'RPS Compliance Plan'!K7</f>
        <v>Year 11
2030</v>
      </c>
      <c r="L4" s="4" t="str">
        <f>'RPS Compliance Plan'!L7</f>
        <v>Year 12
2031</v>
      </c>
      <c r="M4" s="4" t="str">
        <f>'RPS Compliance Plan'!M7</f>
        <v>Year 13
2032</v>
      </c>
      <c r="N4" s="4" t="str">
        <f>'RPS Compliance Plan'!N7</f>
        <v>Year 14
2033</v>
      </c>
      <c r="O4" s="4" t="str">
        <f>'RPS Compliance Plan'!O7</f>
        <v>Year 15
2034</v>
      </c>
      <c r="P4" s="5"/>
    </row>
    <row r="5" spans="2:17" x14ac:dyDescent="0.3">
      <c r="B5" s="5"/>
      <c r="C5" s="339" t="s">
        <v>499</v>
      </c>
      <c r="D5" s="4"/>
      <c r="E5" s="91" cm="1">
        <f t="array" ref="E5:O5">'RPS Compliance Plan'!E10:O10</f>
        <v>0</v>
      </c>
      <c r="F5" s="91">
        <v>0</v>
      </c>
      <c r="G5" s="91">
        <v>0</v>
      </c>
      <c r="H5" s="91">
        <v>0</v>
      </c>
      <c r="I5" s="91">
        <v>0</v>
      </c>
      <c r="J5" s="91">
        <v>0</v>
      </c>
      <c r="K5" s="91">
        <v>0</v>
      </c>
      <c r="L5" s="91">
        <v>0</v>
      </c>
      <c r="M5" s="91">
        <v>0</v>
      </c>
      <c r="N5" s="91">
        <v>0</v>
      </c>
      <c r="O5" s="91">
        <v>0</v>
      </c>
      <c r="P5" s="5"/>
    </row>
    <row r="6" spans="2:17" x14ac:dyDescent="0.3">
      <c r="B6" s="5"/>
      <c r="C6" s="339" t="s">
        <v>501</v>
      </c>
      <c r="D6" s="4"/>
      <c r="E6" s="91">
        <f>E7+E8</f>
        <v>0</v>
      </c>
      <c r="F6" s="91">
        <f t="shared" ref="F6:O6" si="0">F7+F8</f>
        <v>0</v>
      </c>
      <c r="G6" s="91">
        <f t="shared" si="0"/>
        <v>0</v>
      </c>
      <c r="H6" s="91">
        <f t="shared" si="0"/>
        <v>0</v>
      </c>
      <c r="I6" s="91">
        <f t="shared" si="0"/>
        <v>0</v>
      </c>
      <c r="J6" s="91">
        <f t="shared" si="0"/>
        <v>0</v>
      </c>
      <c r="K6" s="91">
        <f t="shared" si="0"/>
        <v>0</v>
      </c>
      <c r="L6" s="91">
        <f t="shared" si="0"/>
        <v>0</v>
      </c>
      <c r="M6" s="91">
        <f t="shared" si="0"/>
        <v>0</v>
      </c>
      <c r="N6" s="91">
        <f t="shared" si="0"/>
        <v>0</v>
      </c>
      <c r="O6" s="91">
        <f t="shared" si="0"/>
        <v>0</v>
      </c>
      <c r="P6" s="5"/>
    </row>
    <row r="7" spans="2:17" x14ac:dyDescent="0.3">
      <c r="B7" s="5"/>
      <c r="C7" s="340" t="s">
        <v>500</v>
      </c>
      <c r="D7" s="4"/>
      <c r="E7" s="91" cm="1">
        <f t="array" ref="E7:O7">'RPS Compliance Plan'!E20:O20</f>
        <v>0</v>
      </c>
      <c r="F7" s="91">
        <v>0</v>
      </c>
      <c r="G7" s="91">
        <v>0</v>
      </c>
      <c r="H7" s="91">
        <v>0</v>
      </c>
      <c r="I7" s="91">
        <v>0</v>
      </c>
      <c r="J7" s="91">
        <v>0</v>
      </c>
      <c r="K7" s="91">
        <v>0</v>
      </c>
      <c r="L7" s="91">
        <v>0</v>
      </c>
      <c r="M7" s="91">
        <v>0</v>
      </c>
      <c r="N7" s="91">
        <v>0</v>
      </c>
      <c r="O7" s="91">
        <v>0</v>
      </c>
      <c r="P7" s="5"/>
    </row>
    <row r="8" spans="2:17" x14ac:dyDescent="0.3">
      <c r="B8" s="5"/>
      <c r="C8" s="340" t="s">
        <v>64</v>
      </c>
      <c r="D8" s="4"/>
      <c r="E8" s="91" cm="1">
        <f t="array" ref="E8:O8">'RPS Compliance Plan'!E29:O29</f>
        <v>0</v>
      </c>
      <c r="F8" s="91">
        <v>0</v>
      </c>
      <c r="G8" s="91">
        <v>0</v>
      </c>
      <c r="H8" s="91">
        <v>0</v>
      </c>
      <c r="I8" s="91">
        <v>0</v>
      </c>
      <c r="J8" s="91">
        <v>0</v>
      </c>
      <c r="K8" s="91">
        <v>0</v>
      </c>
      <c r="L8" s="91">
        <v>0</v>
      </c>
      <c r="M8" s="91">
        <v>0</v>
      </c>
      <c r="N8" s="91">
        <v>0</v>
      </c>
      <c r="O8" s="91">
        <v>0</v>
      </c>
      <c r="P8" s="5"/>
    </row>
    <row r="9" spans="2:17" x14ac:dyDescent="0.3">
      <c r="B9" s="5"/>
      <c r="C9" s="341" t="s">
        <v>503</v>
      </c>
      <c r="D9" s="4"/>
      <c r="E9" s="91" cm="1">
        <f t="array" ref="E9:O9">'RPS Compliance Plan'!E28:O28</f>
        <v>0</v>
      </c>
      <c r="F9" s="91">
        <v>0</v>
      </c>
      <c r="G9" s="91">
        <v>0</v>
      </c>
      <c r="H9" s="91">
        <v>0</v>
      </c>
      <c r="I9" s="91">
        <v>0</v>
      </c>
      <c r="J9" s="91">
        <v>0</v>
      </c>
      <c r="K9" s="91">
        <v>0</v>
      </c>
      <c r="L9" s="91">
        <v>0</v>
      </c>
      <c r="M9" s="91">
        <v>0</v>
      </c>
      <c r="N9" s="91">
        <v>0</v>
      </c>
      <c r="O9" s="91">
        <v>0</v>
      </c>
      <c r="P9" s="5"/>
    </row>
    <row r="10" spans="2:17" x14ac:dyDescent="0.3">
      <c r="B10" s="5"/>
      <c r="C10" s="339" t="s">
        <v>502</v>
      </c>
      <c r="D10" s="4"/>
      <c r="E10" s="91" cm="1">
        <f t="array" ref="E10:O10">'RPS Compliance Plan'!E31:O31</f>
        <v>0</v>
      </c>
      <c r="F10" s="91">
        <v>0</v>
      </c>
      <c r="G10" s="91">
        <v>0</v>
      </c>
      <c r="H10" s="91">
        <v>0</v>
      </c>
      <c r="I10" s="91">
        <v>0</v>
      </c>
      <c r="J10" s="91">
        <v>0</v>
      </c>
      <c r="K10" s="91">
        <v>0</v>
      </c>
      <c r="L10" s="91">
        <v>0</v>
      </c>
      <c r="M10" s="91">
        <v>0</v>
      </c>
      <c r="N10" s="91">
        <v>0</v>
      </c>
      <c r="O10" s="91">
        <v>0</v>
      </c>
      <c r="P10" s="5"/>
    </row>
    <row r="11" spans="2:17" x14ac:dyDescent="0.3">
      <c r="B11" s="5"/>
      <c r="C11" s="17" t="s">
        <v>506</v>
      </c>
      <c r="D11" s="4"/>
      <c r="E11" s="91">
        <f>IF(E5&gt;E6,(E5-E6),0)</f>
        <v>0</v>
      </c>
      <c r="F11" s="91">
        <f t="shared" ref="F11:O11" si="1">IF(F5&gt;F6,(F5-F6),0)</f>
        <v>0</v>
      </c>
      <c r="G11" s="91">
        <f t="shared" si="1"/>
        <v>0</v>
      </c>
      <c r="H11" s="91">
        <f t="shared" si="1"/>
        <v>0</v>
      </c>
      <c r="I11" s="91">
        <f t="shared" si="1"/>
        <v>0</v>
      </c>
      <c r="J11" s="91">
        <f t="shared" si="1"/>
        <v>0</v>
      </c>
      <c r="K11" s="91">
        <f t="shared" si="1"/>
        <v>0</v>
      </c>
      <c r="L11" s="91">
        <f t="shared" si="1"/>
        <v>0</v>
      </c>
      <c r="M11" s="91">
        <f t="shared" si="1"/>
        <v>0</v>
      </c>
      <c r="N11" s="91">
        <f t="shared" si="1"/>
        <v>0</v>
      </c>
      <c r="O11" s="91">
        <f t="shared" si="1"/>
        <v>0</v>
      </c>
      <c r="P11" s="5"/>
    </row>
    <row r="12" spans="2:17" x14ac:dyDescent="0.3">
      <c r="B12" s="5"/>
      <c r="C12" s="17" t="s">
        <v>507</v>
      </c>
      <c r="D12" s="4"/>
      <c r="E12" s="91">
        <f>E10-E11</f>
        <v>0</v>
      </c>
      <c r="F12" s="91">
        <f t="shared" ref="F12:O12" si="2">F10-F11</f>
        <v>0</v>
      </c>
      <c r="G12" s="91">
        <f t="shared" si="2"/>
        <v>0</v>
      </c>
      <c r="H12" s="91">
        <f t="shared" si="2"/>
        <v>0</v>
      </c>
      <c r="I12" s="91">
        <f t="shared" si="2"/>
        <v>0</v>
      </c>
      <c r="J12" s="91">
        <f t="shared" si="2"/>
        <v>0</v>
      </c>
      <c r="K12" s="91">
        <f t="shared" si="2"/>
        <v>0</v>
      </c>
      <c r="L12" s="91">
        <f t="shared" si="2"/>
        <v>0</v>
      </c>
      <c r="M12" s="91">
        <f t="shared" si="2"/>
        <v>0</v>
      </c>
      <c r="N12" s="91">
        <f t="shared" si="2"/>
        <v>0</v>
      </c>
      <c r="O12" s="91">
        <f t="shared" si="2"/>
        <v>0</v>
      </c>
      <c r="P12" s="5"/>
      <c r="Q12" s="5"/>
    </row>
    <row r="13" spans="2:17" x14ac:dyDescent="0.3">
      <c r="B13" s="5"/>
      <c r="C13" s="5"/>
      <c r="D13" s="4"/>
      <c r="E13" s="4"/>
      <c r="F13" s="4"/>
      <c r="G13" s="4"/>
      <c r="H13" s="4"/>
      <c r="I13" s="4"/>
      <c r="J13" s="4"/>
      <c r="K13" s="4"/>
      <c r="L13" s="4"/>
      <c r="M13" s="4"/>
      <c r="N13" s="4"/>
      <c r="O13" s="4"/>
      <c r="P13" s="5"/>
      <c r="Q13" s="5"/>
    </row>
    <row r="14" spans="2:17" x14ac:dyDescent="0.3">
      <c r="B14" s="5"/>
      <c r="C14" s="5"/>
      <c r="D14" s="4"/>
      <c r="E14" s="4"/>
      <c r="F14" s="4"/>
      <c r="G14" s="4"/>
      <c r="H14" s="4"/>
      <c r="I14" s="4"/>
      <c r="J14" s="4"/>
      <c r="K14" s="4"/>
      <c r="L14" s="4"/>
      <c r="M14" s="4"/>
      <c r="N14" s="4"/>
      <c r="O14" s="4"/>
      <c r="P14" s="5"/>
      <c r="Q14" s="5"/>
    </row>
  </sheetData>
  <dataConsolidate/>
  <printOptions horizontalCentered="1"/>
  <pageMargins left="0.25" right="0.25" top="0.25" bottom="0.25" header="0.3" footer="0.3"/>
  <pageSetup paperSize="258"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106"/>
  <sheetViews>
    <sheetView view="pageBreakPreview" zoomScale="115" zoomScaleNormal="85" zoomScaleSheetLayoutView="115" workbookViewId="0">
      <pane xSplit="3" ySplit="8" topLeftCell="F32" activePane="bottomRight" state="frozen"/>
      <selection pane="topRight" activeCell="D1" sqref="D1"/>
      <selection pane="bottomLeft" activeCell="A9" sqref="A9"/>
      <selection pane="bottomRight" activeCell="M10" sqref="M10"/>
    </sheetView>
  </sheetViews>
  <sheetFormatPr defaultRowHeight="14.4" x14ac:dyDescent="0.3"/>
  <cols>
    <col min="1" max="2" width="2.6640625" customWidth="1"/>
    <col min="3" max="3" width="20" customWidth="1"/>
    <col min="4" max="7" width="12.6640625" customWidth="1"/>
    <col min="8" max="8" width="10.21875" bestFit="1" customWidth="1"/>
    <col min="9" max="21" width="10.109375" bestFit="1" customWidth="1"/>
  </cols>
  <sheetData>
    <row r="2" spans="2:30" x14ac:dyDescent="0.3">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2:30" ht="18" x14ac:dyDescent="0.4">
      <c r="B3" s="5"/>
      <c r="C3" s="25" t="s">
        <v>125</v>
      </c>
      <c r="D3" s="5"/>
      <c r="E3" s="5"/>
      <c r="F3" s="5"/>
      <c r="G3" s="5"/>
      <c r="H3" s="5"/>
      <c r="I3" s="5"/>
      <c r="J3" s="5"/>
      <c r="K3" s="5"/>
      <c r="L3" s="5"/>
      <c r="M3" s="5"/>
      <c r="N3" s="5"/>
      <c r="O3" s="5"/>
      <c r="P3" s="5"/>
      <c r="Q3" s="5"/>
      <c r="R3" s="5"/>
      <c r="S3" s="5"/>
      <c r="T3" s="5"/>
      <c r="U3" s="5"/>
      <c r="V3" s="5"/>
      <c r="W3" s="5"/>
      <c r="X3" s="5"/>
      <c r="Y3" s="5"/>
      <c r="Z3" s="5"/>
      <c r="AA3" s="5"/>
      <c r="AB3" s="5"/>
      <c r="AC3" s="5"/>
      <c r="AD3" s="5"/>
    </row>
    <row r="4" spans="2:30"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2:30" ht="15.6" x14ac:dyDescent="0.35">
      <c r="B5" s="5"/>
      <c r="C5" s="474" t="s">
        <v>126</v>
      </c>
      <c r="D5" s="474"/>
      <c r="E5" s="474"/>
      <c r="F5" s="474"/>
      <c r="G5" s="5"/>
      <c r="H5" s="5"/>
      <c r="I5" s="5"/>
      <c r="J5" s="5"/>
      <c r="K5" s="5"/>
      <c r="L5" s="5"/>
      <c r="M5" s="5"/>
      <c r="N5" s="5"/>
      <c r="O5" s="5"/>
      <c r="P5" s="5"/>
      <c r="Q5" s="5"/>
      <c r="R5" s="5"/>
      <c r="S5" s="5"/>
      <c r="T5" s="5"/>
      <c r="U5" s="5"/>
      <c r="V5" s="5"/>
      <c r="W5" s="5"/>
      <c r="X5" s="5"/>
      <c r="Y5" s="5"/>
      <c r="Z5" s="5"/>
      <c r="AA5" s="5"/>
      <c r="AB5" s="5"/>
      <c r="AC5" s="5"/>
      <c r="AD5" s="5"/>
    </row>
    <row r="6" spans="2:30" x14ac:dyDescent="0.3">
      <c r="B6" s="5"/>
      <c r="C6" s="136" t="s">
        <v>127</v>
      </c>
      <c r="D6" s="136"/>
      <c r="E6" s="136"/>
      <c r="F6" s="136"/>
      <c r="G6" s="5"/>
      <c r="H6" s="5"/>
      <c r="I6" s="5"/>
      <c r="J6" s="5"/>
      <c r="K6" s="5"/>
      <c r="L6" s="5"/>
      <c r="M6" s="5"/>
      <c r="N6" s="5"/>
      <c r="O6" s="5"/>
      <c r="P6" s="5"/>
      <c r="Q6" s="5"/>
      <c r="R6" s="5"/>
      <c r="S6" s="5"/>
      <c r="T6" s="5"/>
      <c r="U6" s="5"/>
      <c r="V6" s="5"/>
      <c r="W6" s="5"/>
      <c r="X6" s="5"/>
      <c r="Y6" s="5"/>
      <c r="Z6" s="5"/>
      <c r="AA6" s="5"/>
      <c r="AB6" s="5"/>
      <c r="AC6" s="5"/>
      <c r="AD6" s="5"/>
    </row>
    <row r="7" spans="2:30" x14ac:dyDescent="0.3">
      <c r="B7" s="5"/>
      <c r="C7" s="481" t="s">
        <v>25</v>
      </c>
      <c r="D7" s="482"/>
      <c r="E7" s="482"/>
      <c r="F7" s="482"/>
      <c r="G7" s="482"/>
      <c r="H7" s="482"/>
      <c r="I7" s="482"/>
      <c r="J7" s="482"/>
      <c r="K7" s="482"/>
      <c r="L7" s="482"/>
      <c r="M7" s="483" t="s">
        <v>118</v>
      </c>
      <c r="N7" s="483"/>
      <c r="O7" s="483"/>
      <c r="P7" s="483"/>
      <c r="Q7" s="483"/>
      <c r="R7" s="483"/>
      <c r="S7" s="483"/>
      <c r="T7" s="483"/>
      <c r="U7" s="483"/>
      <c r="V7" s="483"/>
      <c r="W7" s="483"/>
      <c r="X7" s="483"/>
      <c r="Y7" s="483"/>
      <c r="Z7" s="483"/>
      <c r="AA7" s="483"/>
      <c r="AB7" s="483"/>
      <c r="AC7" s="483"/>
      <c r="AD7" s="5"/>
    </row>
    <row r="8" spans="2:30" ht="28.8" x14ac:dyDescent="0.3">
      <c r="B8" s="5"/>
      <c r="C8" s="26" t="s">
        <v>34</v>
      </c>
      <c r="D8" s="26" t="s">
        <v>0</v>
      </c>
      <c r="E8" s="26" t="s">
        <v>0</v>
      </c>
      <c r="F8" s="26" t="s">
        <v>0</v>
      </c>
      <c r="G8" s="26">
        <v>0</v>
      </c>
      <c r="H8" s="226" t="s">
        <v>119</v>
      </c>
      <c r="I8" s="26">
        <v>1</v>
      </c>
      <c r="J8" s="26">
        <f>I8+1</f>
        <v>2</v>
      </c>
      <c r="K8" s="26">
        <f t="shared" ref="K8:AC9" si="0">J8+1</f>
        <v>3</v>
      </c>
      <c r="L8" s="26">
        <f t="shared" si="0"/>
        <v>4</v>
      </c>
      <c r="M8" s="112">
        <f t="shared" si="0"/>
        <v>5</v>
      </c>
      <c r="N8" s="112">
        <f t="shared" si="0"/>
        <v>6</v>
      </c>
      <c r="O8" s="112">
        <f t="shared" si="0"/>
        <v>7</v>
      </c>
      <c r="P8" s="112">
        <f t="shared" si="0"/>
        <v>8</v>
      </c>
      <c r="Q8" s="112">
        <f t="shared" si="0"/>
        <v>9</v>
      </c>
      <c r="R8" s="112">
        <f t="shared" si="0"/>
        <v>10</v>
      </c>
      <c r="S8" s="112">
        <f t="shared" si="0"/>
        <v>11</v>
      </c>
      <c r="T8" s="112">
        <f t="shared" si="0"/>
        <v>12</v>
      </c>
      <c r="U8" s="112">
        <f t="shared" si="0"/>
        <v>13</v>
      </c>
      <c r="V8" s="112">
        <f t="shared" si="0"/>
        <v>14</v>
      </c>
      <c r="W8" s="112">
        <f t="shared" si="0"/>
        <v>15</v>
      </c>
      <c r="X8" s="112">
        <f t="shared" si="0"/>
        <v>16</v>
      </c>
      <c r="Y8" s="112">
        <f t="shared" si="0"/>
        <v>17</v>
      </c>
      <c r="Z8" s="112">
        <f t="shared" si="0"/>
        <v>18</v>
      </c>
      <c r="AA8" s="112">
        <f t="shared" si="0"/>
        <v>19</v>
      </c>
      <c r="AB8" s="112">
        <f t="shared" si="0"/>
        <v>20</v>
      </c>
      <c r="AC8" s="112">
        <f t="shared" si="0"/>
        <v>21</v>
      </c>
      <c r="AD8" s="5"/>
    </row>
    <row r="9" spans="2:30" x14ac:dyDescent="0.3">
      <c r="B9" s="5"/>
      <c r="C9" s="26" t="s">
        <v>33</v>
      </c>
      <c r="D9" s="13">
        <v>2015</v>
      </c>
      <c r="E9" s="13">
        <f>D9+1</f>
        <v>2016</v>
      </c>
      <c r="F9" s="13">
        <f t="shared" ref="F9:R9" si="1">E9+1</f>
        <v>2017</v>
      </c>
      <c r="G9" s="13">
        <f t="shared" si="1"/>
        <v>2018</v>
      </c>
      <c r="H9" s="13">
        <f t="shared" si="1"/>
        <v>2019</v>
      </c>
      <c r="I9" s="13">
        <f t="shared" si="1"/>
        <v>2020</v>
      </c>
      <c r="J9" s="13">
        <f t="shared" si="1"/>
        <v>2021</v>
      </c>
      <c r="K9" s="13">
        <f t="shared" si="1"/>
        <v>2022</v>
      </c>
      <c r="L9" s="13">
        <f t="shared" si="1"/>
        <v>2023</v>
      </c>
      <c r="M9" s="113">
        <f t="shared" si="1"/>
        <v>2024</v>
      </c>
      <c r="N9" s="113">
        <f t="shared" si="1"/>
        <v>2025</v>
      </c>
      <c r="O9" s="113">
        <f t="shared" si="1"/>
        <v>2026</v>
      </c>
      <c r="P9" s="113">
        <f t="shared" si="1"/>
        <v>2027</v>
      </c>
      <c r="Q9" s="113">
        <f t="shared" si="1"/>
        <v>2028</v>
      </c>
      <c r="R9" s="113">
        <f t="shared" si="1"/>
        <v>2029</v>
      </c>
      <c r="S9" s="113">
        <f t="shared" si="0"/>
        <v>2030</v>
      </c>
      <c r="T9" s="113">
        <f t="shared" si="0"/>
        <v>2031</v>
      </c>
      <c r="U9" s="113">
        <f t="shared" si="0"/>
        <v>2032</v>
      </c>
      <c r="V9" s="113">
        <f t="shared" si="0"/>
        <v>2033</v>
      </c>
      <c r="W9" s="113">
        <f t="shared" si="0"/>
        <v>2034</v>
      </c>
      <c r="X9" s="113">
        <f t="shared" si="0"/>
        <v>2035</v>
      </c>
      <c r="Y9" s="113">
        <f t="shared" si="0"/>
        <v>2036</v>
      </c>
      <c r="Z9" s="113">
        <f t="shared" si="0"/>
        <v>2037</v>
      </c>
      <c r="AA9" s="113">
        <f t="shared" si="0"/>
        <v>2038</v>
      </c>
      <c r="AB9" s="113">
        <f t="shared" si="0"/>
        <v>2039</v>
      </c>
      <c r="AC9" s="113">
        <f t="shared" si="0"/>
        <v>2040</v>
      </c>
      <c r="AD9" s="5"/>
    </row>
    <row r="10" spans="2:30" ht="28.8" x14ac:dyDescent="0.3">
      <c r="B10" s="5"/>
      <c r="C10" s="114" t="s">
        <v>120</v>
      </c>
      <c r="D10" s="115">
        <f t="shared" ref="D10:AC10" si="2">((D21/1000)/D52)</f>
        <v>1.6196328188472647E-2</v>
      </c>
      <c r="E10" s="115">
        <f t="shared" si="2"/>
        <v>2.9178433223470392E-2</v>
      </c>
      <c r="F10" s="115">
        <f t="shared" si="2"/>
        <v>3.3404293715771985E-2</v>
      </c>
      <c r="G10" s="116">
        <f t="shared" si="2"/>
        <v>3.3405975711931594E-2</v>
      </c>
      <c r="H10" s="115">
        <f t="shared" si="2"/>
        <v>3.8368475325954568E-2</v>
      </c>
      <c r="I10" s="115">
        <f t="shared" si="2"/>
        <v>4.8875373715540425E-2</v>
      </c>
      <c r="J10" s="116">
        <f t="shared" si="2"/>
        <v>3.7584073218331418E-2</v>
      </c>
      <c r="K10" s="265">
        <f t="shared" si="2"/>
        <v>3.6102197933821911E-2</v>
      </c>
      <c r="L10" s="265">
        <f t="shared" si="2"/>
        <v>3.5673251890322596E-2</v>
      </c>
      <c r="M10" s="117">
        <f t="shared" si="2"/>
        <v>3.4115686182547761E-2</v>
      </c>
      <c r="N10" s="117">
        <f t="shared" si="2"/>
        <v>3.2443662946888788E-2</v>
      </c>
      <c r="O10" s="117">
        <f t="shared" si="2"/>
        <v>3.0689597122461068E-2</v>
      </c>
      <c r="P10" s="117">
        <f t="shared" si="2"/>
        <v>2.8954157226218004E-2</v>
      </c>
      <c r="Q10" s="117">
        <f t="shared" si="2"/>
        <v>2.7276321791671318E-2</v>
      </c>
      <c r="R10" s="117">
        <f t="shared" si="2"/>
        <v>2.5702794350281631E-2</v>
      </c>
      <c r="S10" s="117">
        <f t="shared" si="2"/>
        <v>2.4232855260885283E-2</v>
      </c>
      <c r="T10" s="117">
        <f t="shared" si="2"/>
        <v>2.2863683133023376E-2</v>
      </c>
      <c r="U10" s="117">
        <f t="shared" si="2"/>
        <v>2.1586146029482351E-2</v>
      </c>
      <c r="V10" s="117">
        <f t="shared" si="2"/>
        <v>2.0387967293258646E-2</v>
      </c>
      <c r="W10" s="117">
        <f t="shared" si="2"/>
        <v>1.9264093481120747E-2</v>
      </c>
      <c r="X10" s="117">
        <f t="shared" si="2"/>
        <v>1.8209307027075981E-2</v>
      </c>
      <c r="Y10" s="117">
        <f t="shared" si="2"/>
        <v>1.7223316349810266E-2</v>
      </c>
      <c r="Z10" s="117">
        <f t="shared" si="2"/>
        <v>1.6300125302320698E-2</v>
      </c>
      <c r="AA10" s="117">
        <f t="shared" si="2"/>
        <v>1.5429799206067581E-2</v>
      </c>
      <c r="AB10" s="117">
        <f t="shared" si="2"/>
        <v>1.4614443811718825E-2</v>
      </c>
      <c r="AC10" s="117">
        <f t="shared" si="2"/>
        <v>1.3847472097189808E-2</v>
      </c>
      <c r="AD10" s="5"/>
    </row>
    <row r="11" spans="2:30" x14ac:dyDescent="0.3">
      <c r="B11" s="5"/>
      <c r="C11" s="5"/>
      <c r="D11" s="5"/>
      <c r="E11" s="5"/>
      <c r="F11" s="5"/>
      <c r="G11" s="88"/>
      <c r="H11" s="5"/>
      <c r="I11" s="5"/>
      <c r="J11" s="5"/>
      <c r="K11" s="5"/>
      <c r="L11" s="5"/>
      <c r="M11" s="5"/>
      <c r="N11" s="5"/>
      <c r="O11" s="5"/>
      <c r="P11" s="5"/>
      <c r="Q11" s="5"/>
      <c r="R11" s="5"/>
      <c r="S11" s="5"/>
      <c r="T11" s="5"/>
      <c r="U11" s="5"/>
      <c r="V11" s="5"/>
      <c r="W11" s="5"/>
      <c r="X11" s="5"/>
      <c r="Y11" s="5"/>
      <c r="Z11" s="5"/>
      <c r="AA11" s="5"/>
      <c r="AB11" s="5"/>
      <c r="AC11" s="5"/>
      <c r="AD11" s="5"/>
    </row>
    <row r="12" spans="2:30" x14ac:dyDescent="0.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x14ac:dyDescent="0.3">
      <c r="B13" s="5"/>
      <c r="C13" s="5" t="s">
        <v>51</v>
      </c>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x14ac:dyDescent="0.3">
      <c r="B14" s="5"/>
      <c r="C14" s="5" t="s">
        <v>121</v>
      </c>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4.4" customHeight="1" x14ac:dyDescent="0.3">
      <c r="B15" s="5"/>
      <c r="C15" s="481" t="s">
        <v>25</v>
      </c>
      <c r="D15" s="482"/>
      <c r="E15" s="482"/>
      <c r="F15" s="482"/>
      <c r="G15" s="482"/>
      <c r="H15" s="482"/>
      <c r="I15" s="482"/>
      <c r="J15" s="482"/>
      <c r="K15" s="482"/>
      <c r="L15" s="482"/>
      <c r="M15" s="483" t="s">
        <v>118</v>
      </c>
      <c r="N15" s="483"/>
      <c r="O15" s="483"/>
      <c r="P15" s="483"/>
      <c r="Q15" s="483"/>
      <c r="R15" s="483"/>
      <c r="S15" s="483"/>
      <c r="T15" s="483"/>
      <c r="U15" s="483"/>
      <c r="V15" s="483"/>
      <c r="W15" s="483"/>
      <c r="X15" s="483"/>
      <c r="Y15" s="483"/>
      <c r="Z15" s="483"/>
      <c r="AA15" s="483"/>
      <c r="AB15" s="483"/>
      <c r="AC15" s="483"/>
      <c r="AD15" s="5"/>
    </row>
    <row r="16" spans="2:30" x14ac:dyDescent="0.3">
      <c r="B16" s="5"/>
      <c r="C16" s="118" t="s">
        <v>14</v>
      </c>
      <c r="D16" s="13">
        <v>2015</v>
      </c>
      <c r="E16" s="13">
        <f>D16+1</f>
        <v>2016</v>
      </c>
      <c r="F16" s="13">
        <f t="shared" ref="F16:AC16" si="3">E16+1</f>
        <v>2017</v>
      </c>
      <c r="G16" s="13">
        <f t="shared" si="3"/>
        <v>2018</v>
      </c>
      <c r="H16" s="13">
        <f t="shared" si="3"/>
        <v>2019</v>
      </c>
      <c r="I16" s="13">
        <f t="shared" si="3"/>
        <v>2020</v>
      </c>
      <c r="J16" s="13">
        <f t="shared" si="3"/>
        <v>2021</v>
      </c>
      <c r="K16" s="237">
        <f t="shared" si="3"/>
        <v>2022</v>
      </c>
      <c r="L16" s="13">
        <f t="shared" si="3"/>
        <v>2023</v>
      </c>
      <c r="M16" s="113">
        <f t="shared" si="3"/>
        <v>2024</v>
      </c>
      <c r="N16" s="113">
        <f t="shared" si="3"/>
        <v>2025</v>
      </c>
      <c r="O16" s="113">
        <f t="shared" si="3"/>
        <v>2026</v>
      </c>
      <c r="P16" s="113">
        <f t="shared" si="3"/>
        <v>2027</v>
      </c>
      <c r="Q16" s="113">
        <f t="shared" si="3"/>
        <v>2028</v>
      </c>
      <c r="R16" s="113">
        <f t="shared" si="3"/>
        <v>2029</v>
      </c>
      <c r="S16" s="113">
        <f t="shared" si="3"/>
        <v>2030</v>
      </c>
      <c r="T16" s="113">
        <f t="shared" si="3"/>
        <v>2031</v>
      </c>
      <c r="U16" s="113">
        <f t="shared" si="3"/>
        <v>2032</v>
      </c>
      <c r="V16" s="113">
        <f t="shared" si="3"/>
        <v>2033</v>
      </c>
      <c r="W16" s="113">
        <f t="shared" si="3"/>
        <v>2034</v>
      </c>
      <c r="X16" s="113">
        <f t="shared" si="3"/>
        <v>2035</v>
      </c>
      <c r="Y16" s="113">
        <f t="shared" si="3"/>
        <v>2036</v>
      </c>
      <c r="Z16" s="113">
        <f t="shared" si="3"/>
        <v>2037</v>
      </c>
      <c r="AA16" s="113">
        <f t="shared" si="3"/>
        <v>2038</v>
      </c>
      <c r="AB16" s="113">
        <f t="shared" si="3"/>
        <v>2039</v>
      </c>
      <c r="AC16" s="113">
        <f t="shared" si="3"/>
        <v>2040</v>
      </c>
      <c r="AD16" s="5"/>
    </row>
    <row r="17" spans="2:30" x14ac:dyDescent="0.3">
      <c r="B17" s="5"/>
      <c r="C17" s="119" t="s">
        <v>9</v>
      </c>
      <c r="D17" s="14">
        <v>90199.884006000008</v>
      </c>
      <c r="E17" s="14">
        <v>574640.99729999993</v>
      </c>
      <c r="F17" s="14">
        <v>665903.33678400004</v>
      </c>
      <c r="G17" s="14">
        <v>693258.69326999993</v>
      </c>
      <c r="H17" s="128">
        <v>730104.15037999989</v>
      </c>
      <c r="I17" s="128">
        <v>755057.30186000012</v>
      </c>
      <c r="J17" s="128">
        <v>638683.76856999996</v>
      </c>
      <c r="K17" s="128">
        <v>596335.75102999993</v>
      </c>
      <c r="L17" s="128">
        <v>702939.26514000003</v>
      </c>
      <c r="M17" s="230">
        <v>1282086.9897055516</v>
      </c>
      <c r="N17" s="238">
        <v>1354204.4387055519</v>
      </c>
      <c r="O17" s="238">
        <v>1354204.4387055519</v>
      </c>
      <c r="P17" s="120"/>
      <c r="Q17" s="120"/>
      <c r="R17" s="120"/>
      <c r="S17" s="120"/>
      <c r="T17" s="120"/>
      <c r="U17" s="120"/>
      <c r="V17" s="120"/>
      <c r="W17" s="120"/>
      <c r="X17" s="120"/>
      <c r="Y17" s="120"/>
      <c r="Z17" s="120"/>
      <c r="AA17" s="120"/>
      <c r="AB17" s="120"/>
      <c r="AC17" s="120"/>
      <c r="AD17" s="5"/>
    </row>
    <row r="18" spans="2:30" x14ac:dyDescent="0.3">
      <c r="B18" s="5"/>
      <c r="C18" s="119" t="s">
        <v>15</v>
      </c>
      <c r="D18" s="14">
        <v>699746.87929708883</v>
      </c>
      <c r="E18" s="14">
        <v>952835.54452999996</v>
      </c>
      <c r="F18" s="14">
        <v>1074848.7819399999</v>
      </c>
      <c r="G18" s="14">
        <v>1135081.5325399998</v>
      </c>
      <c r="H18" s="128">
        <v>1026702.07148</v>
      </c>
      <c r="I18" s="128">
        <v>995276.1484205001</v>
      </c>
      <c r="J18" s="128">
        <v>1137400.8177799999</v>
      </c>
      <c r="K18" s="128">
        <v>912110.48337300005</v>
      </c>
      <c r="L18" s="128">
        <v>1057936.3202</v>
      </c>
      <c r="M18" s="230">
        <v>1187958.9566987746</v>
      </c>
      <c r="N18" s="238">
        <v>1218825.6428987745</v>
      </c>
      <c r="O18" s="238">
        <v>1218825.6428987745</v>
      </c>
      <c r="P18" s="120"/>
      <c r="Q18" s="120"/>
      <c r="R18" s="120"/>
      <c r="S18" s="120"/>
      <c r="T18" s="120"/>
      <c r="U18" s="120"/>
      <c r="V18" s="120"/>
      <c r="W18" s="120"/>
      <c r="X18" s="120"/>
      <c r="Y18" s="120"/>
      <c r="Z18" s="120"/>
      <c r="AA18" s="120"/>
      <c r="AB18" s="120"/>
      <c r="AC18" s="120"/>
      <c r="AD18" s="5"/>
    </row>
    <row r="19" spans="2:30" x14ac:dyDescent="0.3">
      <c r="B19" s="5"/>
      <c r="C19" s="119" t="s">
        <v>12</v>
      </c>
      <c r="D19" s="14">
        <v>69185.832970000003</v>
      </c>
      <c r="E19" s="14">
        <v>99039.264030000006</v>
      </c>
      <c r="F19" s="14">
        <v>151303.44003999999</v>
      </c>
      <c r="G19" s="14">
        <v>167456.02364999999</v>
      </c>
      <c r="H19" s="128">
        <v>537774.93050288293</v>
      </c>
      <c r="I19" s="128">
        <v>865241.05435844604</v>
      </c>
      <c r="J19" s="128">
        <v>643551.33159874997</v>
      </c>
      <c r="K19" s="128">
        <v>907787.71087000007</v>
      </c>
      <c r="L19" s="128">
        <v>839362.10097999999</v>
      </c>
      <c r="M19" s="230">
        <v>748204.56918029999</v>
      </c>
      <c r="N19" s="238">
        <v>745721.53403889993</v>
      </c>
      <c r="O19" s="238">
        <v>745721.53403889993</v>
      </c>
      <c r="P19" s="120"/>
      <c r="Q19" s="120"/>
      <c r="R19" s="120"/>
      <c r="S19" s="120"/>
      <c r="T19" s="120"/>
      <c r="U19" s="120"/>
      <c r="V19" s="120"/>
      <c r="W19" s="120"/>
      <c r="X19" s="120"/>
      <c r="Y19" s="120"/>
      <c r="Z19" s="120"/>
      <c r="AA19" s="120"/>
      <c r="AB19" s="120"/>
      <c r="AC19" s="120"/>
      <c r="AD19" s="5"/>
    </row>
    <row r="20" spans="2:30" x14ac:dyDescent="0.3">
      <c r="B20" s="5"/>
      <c r="C20" s="119" t="s">
        <v>16</v>
      </c>
      <c r="D20" s="14">
        <v>239108.02553086448</v>
      </c>
      <c r="E20" s="14">
        <v>537152.55296</v>
      </c>
      <c r="F20" s="14">
        <v>706564.66226705001</v>
      </c>
      <c r="G20" s="14">
        <v>764108.6533421753</v>
      </c>
      <c r="H20" s="128">
        <v>1048005.0239802634</v>
      </c>
      <c r="I20" s="128">
        <v>1452947.634422431</v>
      </c>
      <c r="J20" s="128">
        <v>865866.34488000011</v>
      </c>
      <c r="K20" s="128">
        <v>881073.3689199998</v>
      </c>
      <c r="L20" s="128">
        <v>817539.98681999987</v>
      </c>
      <c r="M20" s="230">
        <v>1046243.4932500001</v>
      </c>
      <c r="N20" s="238">
        <v>1041666.1249100001</v>
      </c>
      <c r="O20" s="238">
        <v>1041666.1249100001</v>
      </c>
      <c r="P20" s="120"/>
      <c r="Q20" s="120"/>
      <c r="R20" s="120"/>
      <c r="S20" s="120"/>
      <c r="T20" s="120"/>
      <c r="U20" s="120"/>
      <c r="V20" s="120"/>
      <c r="W20" s="120"/>
      <c r="X20" s="120"/>
      <c r="Y20" s="120"/>
      <c r="Z20" s="120"/>
      <c r="AA20" s="120"/>
      <c r="AB20" s="120"/>
      <c r="AC20" s="120"/>
      <c r="AD20" s="5"/>
    </row>
    <row r="21" spans="2:30" x14ac:dyDescent="0.3">
      <c r="B21" s="5"/>
      <c r="C21" s="118" t="s">
        <v>13</v>
      </c>
      <c r="D21" s="121">
        <f>SUM(D17:D20)</f>
        <v>1098240.6218039533</v>
      </c>
      <c r="E21" s="121">
        <f>SUM(E17:E20)</f>
        <v>2163668.3588199997</v>
      </c>
      <c r="F21" s="121">
        <f>SUM(F17:F20)</f>
        <v>2598620.2210310502</v>
      </c>
      <c r="G21" s="15">
        <f>SUM(G17:G20)</f>
        <v>2759904.9028021749</v>
      </c>
      <c r="H21" s="15">
        <f t="shared" ref="H21:L21" si="4">SUM(H17:H20)</f>
        <v>3342586.1763431467</v>
      </c>
      <c r="I21" s="15">
        <f t="shared" si="4"/>
        <v>4068522.1390613774</v>
      </c>
      <c r="J21" s="15">
        <f t="shared" si="4"/>
        <v>3285502.2628287501</v>
      </c>
      <c r="K21" s="15">
        <f t="shared" si="4"/>
        <v>3297307.3141929996</v>
      </c>
      <c r="L21" s="15">
        <f t="shared" si="4"/>
        <v>3417777.6731399996</v>
      </c>
      <c r="M21" s="122">
        <f>L21</f>
        <v>3417777.6731399996</v>
      </c>
      <c r="N21" s="122">
        <f t="shared" ref="N21:AC21" si="5">M21</f>
        <v>3417777.6731399996</v>
      </c>
      <c r="O21" s="122">
        <f t="shared" si="5"/>
        <v>3417777.6731399996</v>
      </c>
      <c r="P21" s="122">
        <f t="shared" si="5"/>
        <v>3417777.6731399996</v>
      </c>
      <c r="Q21" s="122">
        <f t="shared" si="5"/>
        <v>3417777.6731399996</v>
      </c>
      <c r="R21" s="122">
        <f t="shared" si="5"/>
        <v>3417777.6731399996</v>
      </c>
      <c r="S21" s="122">
        <f t="shared" si="5"/>
        <v>3417777.6731399996</v>
      </c>
      <c r="T21" s="122">
        <f t="shared" si="5"/>
        <v>3417777.6731399996</v>
      </c>
      <c r="U21" s="122">
        <f t="shared" si="5"/>
        <v>3417777.6731399996</v>
      </c>
      <c r="V21" s="122">
        <f t="shared" si="5"/>
        <v>3417777.6731399996</v>
      </c>
      <c r="W21" s="122">
        <f t="shared" si="5"/>
        <v>3417777.6731399996</v>
      </c>
      <c r="X21" s="122">
        <f t="shared" si="5"/>
        <v>3417777.6731399996</v>
      </c>
      <c r="Y21" s="122">
        <f t="shared" si="5"/>
        <v>3417777.6731399996</v>
      </c>
      <c r="Z21" s="122">
        <f t="shared" si="5"/>
        <v>3417777.6731399996</v>
      </c>
      <c r="AA21" s="122">
        <f t="shared" si="5"/>
        <v>3417777.6731399996</v>
      </c>
      <c r="AB21" s="122">
        <f t="shared" si="5"/>
        <v>3417777.6731399996</v>
      </c>
      <c r="AC21" s="122">
        <f t="shared" si="5"/>
        <v>3417777.6731399996</v>
      </c>
      <c r="AD21" s="5"/>
    </row>
    <row r="22" spans="2:30" ht="5.0999999999999996" customHeight="1" x14ac:dyDescent="0.3">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x14ac:dyDescent="0.3">
      <c r="B23" s="5"/>
      <c r="C23" s="5" t="s">
        <v>128</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x14ac:dyDescent="0.3">
      <c r="B24" s="5"/>
      <c r="C24" s="5" t="s">
        <v>372</v>
      </c>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x14ac:dyDescent="0.3">
      <c r="B25" s="5"/>
      <c r="C25" s="5" t="s">
        <v>412</v>
      </c>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x14ac:dyDescent="0.3">
      <c r="B26" s="5"/>
      <c r="C26" s="5" t="s">
        <v>464</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x14ac:dyDescent="0.3">
      <c r="B27" s="5"/>
      <c r="C27" s="5" t="s">
        <v>465</v>
      </c>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x14ac:dyDescent="0.3">
      <c r="B28" s="5"/>
      <c r="C28" s="5" t="s">
        <v>466</v>
      </c>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5.75" customHeight="1" x14ac:dyDescent="0.3">
      <c r="B29" s="5"/>
      <c r="C29" s="5" t="s">
        <v>467</v>
      </c>
      <c r="D29" s="5"/>
      <c r="E29" s="5"/>
      <c r="F29" s="5"/>
      <c r="G29" s="123"/>
      <c r="H29" s="5"/>
      <c r="I29" s="5"/>
      <c r="J29" s="5"/>
      <c r="K29" s="5"/>
      <c r="L29" s="5"/>
      <c r="M29" s="5"/>
      <c r="N29" s="5"/>
      <c r="O29" s="5"/>
      <c r="P29" s="5"/>
      <c r="Q29" s="5"/>
      <c r="R29" s="5"/>
      <c r="S29" s="5"/>
      <c r="T29" s="5"/>
      <c r="U29" s="5"/>
      <c r="V29" s="5"/>
      <c r="W29" s="5"/>
      <c r="X29" s="5"/>
      <c r="Y29" s="5"/>
      <c r="Z29" s="5"/>
      <c r="AA29" s="5"/>
      <c r="AB29" s="5"/>
      <c r="AC29" s="5"/>
      <c r="AD29" s="5"/>
    </row>
    <row r="30" spans="2:30" ht="15.75" customHeight="1" x14ac:dyDescent="0.3">
      <c r="B30" s="5"/>
      <c r="C30" s="5"/>
      <c r="D30" s="5"/>
      <c r="E30" s="5"/>
      <c r="F30" s="5"/>
      <c r="G30" s="123"/>
      <c r="H30" s="5"/>
      <c r="I30" s="5"/>
      <c r="J30" s="5"/>
      <c r="K30" s="5"/>
      <c r="L30" s="5"/>
      <c r="M30" s="5"/>
      <c r="N30" s="5"/>
      <c r="O30" s="5"/>
      <c r="P30" s="5"/>
      <c r="Q30" s="5"/>
      <c r="R30" s="5"/>
      <c r="S30" s="5"/>
      <c r="T30" s="5"/>
      <c r="U30" s="5"/>
      <c r="V30" s="5"/>
      <c r="W30" s="5"/>
      <c r="X30" s="5"/>
      <c r="Y30" s="5"/>
      <c r="Z30" s="5"/>
      <c r="AA30" s="5"/>
      <c r="AB30" s="5"/>
      <c r="AC30" s="5"/>
      <c r="AD30" s="5"/>
    </row>
    <row r="31" spans="2:30" ht="15.75" customHeight="1" x14ac:dyDescent="0.3">
      <c r="B31" s="5"/>
      <c r="C31" s="5"/>
      <c r="D31" s="5"/>
      <c r="E31" s="5"/>
      <c r="F31" s="5"/>
      <c r="G31" s="123"/>
      <c r="H31" s="5"/>
      <c r="I31" s="5"/>
      <c r="J31" s="5"/>
      <c r="K31" s="5"/>
      <c r="L31" s="5"/>
      <c r="M31" s="5"/>
      <c r="N31" s="5"/>
      <c r="O31" s="5"/>
      <c r="P31" s="5"/>
      <c r="Q31" s="5"/>
      <c r="R31" s="5"/>
      <c r="S31" s="5"/>
      <c r="T31" s="5"/>
      <c r="U31" s="5"/>
      <c r="V31" s="5"/>
      <c r="W31" s="5"/>
      <c r="X31" s="5"/>
      <c r="Y31" s="5"/>
      <c r="Z31" s="5"/>
      <c r="AA31" s="5"/>
      <c r="AB31" s="5"/>
      <c r="AC31" s="5"/>
      <c r="AD31" s="5"/>
    </row>
    <row r="32" spans="2:30" x14ac:dyDescent="0.3">
      <c r="B32" s="5"/>
      <c r="C32" s="474" t="s">
        <v>421</v>
      </c>
      <c r="D32" s="474"/>
      <c r="E32" s="474"/>
      <c r="F32" s="474"/>
      <c r="G32" s="5"/>
      <c r="H32" s="5"/>
      <c r="I32" s="5"/>
      <c r="J32" s="5"/>
      <c r="K32" s="5"/>
      <c r="L32" s="5"/>
      <c r="M32" s="5"/>
      <c r="N32" s="5"/>
      <c r="O32" s="5"/>
      <c r="P32" s="5"/>
      <c r="Q32" s="5"/>
      <c r="R32" s="5"/>
      <c r="S32" s="5"/>
      <c r="T32" s="5"/>
      <c r="U32" s="5"/>
      <c r="V32" s="5"/>
      <c r="W32" s="5"/>
      <c r="X32" s="5"/>
      <c r="Y32" s="5"/>
      <c r="Z32" s="5"/>
      <c r="AA32" s="5"/>
      <c r="AB32" s="5"/>
      <c r="AC32" s="5"/>
      <c r="AD32" s="5"/>
    </row>
    <row r="33" spans="2:30" x14ac:dyDescent="0.3">
      <c r="B33" s="5"/>
      <c r="C33" s="136" t="s">
        <v>422</v>
      </c>
      <c r="D33" s="136"/>
      <c r="E33" s="136"/>
      <c r="F33" s="136"/>
      <c r="G33" s="5"/>
      <c r="H33" s="5"/>
      <c r="I33" s="5"/>
      <c r="J33" s="5"/>
      <c r="K33" s="5"/>
      <c r="L33" s="5"/>
      <c r="M33" s="5"/>
      <c r="N33" s="5"/>
      <c r="O33" s="5"/>
      <c r="P33" s="5"/>
      <c r="Q33" s="5"/>
      <c r="R33" s="5"/>
      <c r="S33" s="5"/>
      <c r="T33" s="5"/>
      <c r="U33" s="5"/>
      <c r="V33" s="5"/>
      <c r="W33" s="5"/>
      <c r="X33" s="5"/>
      <c r="Y33" s="5"/>
      <c r="Z33" s="5"/>
      <c r="AA33" s="5"/>
      <c r="AB33" s="5"/>
      <c r="AC33" s="5"/>
      <c r="AD33" s="5"/>
    </row>
    <row r="34" spans="2:30" x14ac:dyDescent="0.3">
      <c r="B34" s="5"/>
      <c r="C34" s="478" t="s">
        <v>25</v>
      </c>
      <c r="D34" s="478"/>
      <c r="E34" s="478"/>
      <c r="F34" s="478"/>
      <c r="G34" s="478"/>
      <c r="H34" s="478"/>
      <c r="I34" s="478"/>
      <c r="J34" s="478"/>
      <c r="K34" s="478"/>
      <c r="L34" s="484" t="s">
        <v>118</v>
      </c>
      <c r="M34" s="484"/>
      <c r="N34" s="484"/>
      <c r="O34" s="484"/>
      <c r="P34" s="484"/>
      <c r="Q34" s="484"/>
      <c r="R34" s="484"/>
      <c r="S34" s="484"/>
      <c r="T34" s="484"/>
      <c r="U34" s="484"/>
      <c r="V34" s="484"/>
      <c r="W34" s="484"/>
      <c r="X34" s="484"/>
      <c r="Y34" s="484"/>
      <c r="Z34" s="484"/>
      <c r="AA34" s="484"/>
      <c r="AB34" s="484"/>
      <c r="AC34" s="485"/>
      <c r="AD34" s="5"/>
    </row>
    <row r="35" spans="2:30" ht="28.8" x14ac:dyDescent="0.3">
      <c r="B35" s="5"/>
      <c r="C35" s="26" t="s">
        <v>34</v>
      </c>
      <c r="D35" s="26" t="s">
        <v>0</v>
      </c>
      <c r="E35" s="26" t="s">
        <v>0</v>
      </c>
      <c r="F35" s="26" t="s">
        <v>0</v>
      </c>
      <c r="G35" s="26">
        <v>0</v>
      </c>
      <c r="H35" s="226" t="s">
        <v>119</v>
      </c>
      <c r="I35" s="26">
        <v>1</v>
      </c>
      <c r="J35" s="26">
        <f>I35+1</f>
        <v>2</v>
      </c>
      <c r="K35" s="239">
        <f t="shared" ref="K35:K36" si="6">J35+1</f>
        <v>3</v>
      </c>
      <c r="L35" s="112">
        <f t="shared" ref="L35:L36" si="7">K35+1</f>
        <v>4</v>
      </c>
      <c r="M35" s="112">
        <f t="shared" ref="M35:M36" si="8">L35+1</f>
        <v>5</v>
      </c>
      <c r="N35" s="112">
        <f t="shared" ref="N35:N36" si="9">M35+1</f>
        <v>6</v>
      </c>
      <c r="O35" s="112">
        <f t="shared" ref="O35:O36" si="10">N35+1</f>
        <v>7</v>
      </c>
      <c r="P35" s="112">
        <f t="shared" ref="P35:P36" si="11">O35+1</f>
        <v>8</v>
      </c>
      <c r="Q35" s="112">
        <f t="shared" ref="Q35:Q36" si="12">P35+1</f>
        <v>9</v>
      </c>
      <c r="R35" s="112">
        <f t="shared" ref="R35:R36" si="13">Q35+1</f>
        <v>10</v>
      </c>
      <c r="S35" s="112">
        <f t="shared" ref="S35:S36" si="14">R35+1</f>
        <v>11</v>
      </c>
      <c r="T35" s="112">
        <f t="shared" ref="T35:T36" si="15">S35+1</f>
        <v>12</v>
      </c>
      <c r="U35" s="112">
        <f t="shared" ref="U35:U36" si="16">T35+1</f>
        <v>13</v>
      </c>
      <c r="V35" s="112">
        <f t="shared" ref="V35:V36" si="17">U35+1</f>
        <v>14</v>
      </c>
      <c r="W35" s="112">
        <f t="shared" ref="W35:W36" si="18">V35+1</f>
        <v>15</v>
      </c>
      <c r="X35" s="112">
        <f t="shared" ref="X35:X36" si="19">W35+1</f>
        <v>16</v>
      </c>
      <c r="Y35" s="112">
        <f t="shared" ref="Y35:Y36" si="20">X35+1</f>
        <v>17</v>
      </c>
      <c r="Z35" s="112">
        <f t="shared" ref="Z35:Z36" si="21">Y35+1</f>
        <v>18</v>
      </c>
      <c r="AA35" s="112">
        <f t="shared" ref="AA35:AA36" si="22">Z35+1</f>
        <v>19</v>
      </c>
      <c r="AB35" s="112">
        <f t="shared" ref="AB35:AB36" si="23">AA35+1</f>
        <v>20</v>
      </c>
      <c r="AC35" s="112">
        <f t="shared" ref="AC35:AC36" si="24">AB35+1</f>
        <v>21</v>
      </c>
      <c r="AD35" s="5"/>
    </row>
    <row r="36" spans="2:30" x14ac:dyDescent="0.3">
      <c r="B36" s="5"/>
      <c r="C36" s="26" t="s">
        <v>33</v>
      </c>
      <c r="D36" s="13">
        <v>2015</v>
      </c>
      <c r="E36" s="13">
        <f>D36+1</f>
        <v>2016</v>
      </c>
      <c r="F36" s="13">
        <f t="shared" ref="F36" si="25">E36+1</f>
        <v>2017</v>
      </c>
      <c r="G36" s="13">
        <f t="shared" ref="G36" si="26">F36+1</f>
        <v>2018</v>
      </c>
      <c r="H36" s="13">
        <f t="shared" ref="H36" si="27">G36+1</f>
        <v>2019</v>
      </c>
      <c r="I36" s="13">
        <f t="shared" ref="I36" si="28">H36+1</f>
        <v>2020</v>
      </c>
      <c r="J36" s="13">
        <f t="shared" ref="J36" si="29">I36+1</f>
        <v>2021</v>
      </c>
      <c r="K36" s="237">
        <f t="shared" si="6"/>
        <v>2022</v>
      </c>
      <c r="L36" s="113">
        <f t="shared" si="7"/>
        <v>2023</v>
      </c>
      <c r="M36" s="113">
        <f t="shared" si="8"/>
        <v>2024</v>
      </c>
      <c r="N36" s="113">
        <f t="shared" si="9"/>
        <v>2025</v>
      </c>
      <c r="O36" s="113">
        <f t="shared" si="10"/>
        <v>2026</v>
      </c>
      <c r="P36" s="113">
        <f t="shared" si="11"/>
        <v>2027</v>
      </c>
      <c r="Q36" s="113">
        <f t="shared" si="12"/>
        <v>2028</v>
      </c>
      <c r="R36" s="113">
        <f t="shared" si="13"/>
        <v>2029</v>
      </c>
      <c r="S36" s="113">
        <f t="shared" si="14"/>
        <v>2030</v>
      </c>
      <c r="T36" s="113">
        <f t="shared" si="15"/>
        <v>2031</v>
      </c>
      <c r="U36" s="113">
        <f t="shared" si="16"/>
        <v>2032</v>
      </c>
      <c r="V36" s="113">
        <f t="shared" si="17"/>
        <v>2033</v>
      </c>
      <c r="W36" s="113">
        <f t="shared" si="18"/>
        <v>2034</v>
      </c>
      <c r="X36" s="113">
        <f t="shared" si="19"/>
        <v>2035</v>
      </c>
      <c r="Y36" s="113">
        <f t="shared" si="20"/>
        <v>2036</v>
      </c>
      <c r="Z36" s="113">
        <f t="shared" si="21"/>
        <v>2037</v>
      </c>
      <c r="AA36" s="113">
        <f t="shared" si="22"/>
        <v>2038</v>
      </c>
      <c r="AB36" s="113">
        <f t="shared" si="23"/>
        <v>2039</v>
      </c>
      <c r="AC36" s="113">
        <f t="shared" si="24"/>
        <v>2040</v>
      </c>
      <c r="AD36" s="5"/>
    </row>
    <row r="37" spans="2:30" ht="28.8" x14ac:dyDescent="0.3">
      <c r="B37" s="5"/>
      <c r="C37" s="114" t="s">
        <v>423</v>
      </c>
      <c r="D37" s="115">
        <f>D40/D52</f>
        <v>0</v>
      </c>
      <c r="E37" s="115">
        <f t="shared" ref="E37:AC37" si="30">E40/E52</f>
        <v>0</v>
      </c>
      <c r="F37" s="115">
        <f t="shared" si="30"/>
        <v>0</v>
      </c>
      <c r="G37" s="116">
        <f t="shared" si="30"/>
        <v>0</v>
      </c>
      <c r="H37" s="115">
        <f t="shared" si="30"/>
        <v>0</v>
      </c>
      <c r="I37" s="115">
        <f t="shared" si="30"/>
        <v>0</v>
      </c>
      <c r="J37" s="116">
        <f t="shared" si="30"/>
        <v>0</v>
      </c>
      <c r="K37" s="116">
        <f t="shared" si="30"/>
        <v>0</v>
      </c>
      <c r="L37" s="117">
        <f t="shared" si="30"/>
        <v>0</v>
      </c>
      <c r="M37" s="117">
        <f t="shared" si="30"/>
        <v>0</v>
      </c>
      <c r="N37" s="117">
        <f t="shared" si="30"/>
        <v>0</v>
      </c>
      <c r="O37" s="117">
        <f t="shared" si="30"/>
        <v>0</v>
      </c>
      <c r="P37" s="117">
        <f t="shared" si="30"/>
        <v>0</v>
      </c>
      <c r="Q37" s="117">
        <f t="shared" si="30"/>
        <v>0</v>
      </c>
      <c r="R37" s="117">
        <f t="shared" si="30"/>
        <v>0</v>
      </c>
      <c r="S37" s="117">
        <f t="shared" si="30"/>
        <v>0</v>
      </c>
      <c r="T37" s="117">
        <f t="shared" si="30"/>
        <v>0</v>
      </c>
      <c r="U37" s="117">
        <f t="shared" si="30"/>
        <v>0</v>
      </c>
      <c r="V37" s="117">
        <f t="shared" si="30"/>
        <v>0</v>
      </c>
      <c r="W37" s="117">
        <f t="shared" si="30"/>
        <v>0</v>
      </c>
      <c r="X37" s="117">
        <f t="shared" si="30"/>
        <v>0</v>
      </c>
      <c r="Y37" s="117">
        <f t="shared" si="30"/>
        <v>0</v>
      </c>
      <c r="Z37" s="117">
        <f t="shared" si="30"/>
        <v>0</v>
      </c>
      <c r="AA37" s="117">
        <f t="shared" si="30"/>
        <v>0</v>
      </c>
      <c r="AB37" s="117">
        <f t="shared" si="30"/>
        <v>0</v>
      </c>
      <c r="AC37" s="117">
        <f t="shared" si="30"/>
        <v>0</v>
      </c>
      <c r="AD37" s="5"/>
    </row>
    <row r="38" spans="2:30" x14ac:dyDescent="0.3">
      <c r="B38" s="5"/>
      <c r="C38" s="114" t="s">
        <v>437</v>
      </c>
      <c r="D38" s="240">
        <v>0</v>
      </c>
      <c r="E38" s="240">
        <v>0</v>
      </c>
      <c r="F38" s="240">
        <v>0</v>
      </c>
      <c r="G38" s="241">
        <v>0</v>
      </c>
      <c r="H38" s="240">
        <v>0</v>
      </c>
      <c r="I38" s="240">
        <v>0</v>
      </c>
      <c r="J38" s="241">
        <v>0</v>
      </c>
      <c r="K38" s="241">
        <v>0</v>
      </c>
      <c r="L38" s="242"/>
      <c r="M38" s="242"/>
      <c r="N38" s="242"/>
      <c r="O38" s="242"/>
      <c r="P38" s="242"/>
      <c r="Q38" s="242"/>
      <c r="R38" s="242"/>
      <c r="S38" s="242"/>
      <c r="T38" s="242"/>
      <c r="U38" s="242"/>
      <c r="V38" s="242"/>
      <c r="W38" s="242"/>
      <c r="X38" s="242"/>
      <c r="Y38" s="242"/>
      <c r="Z38" s="242"/>
      <c r="AA38" s="242"/>
      <c r="AB38" s="242"/>
      <c r="AC38" s="242"/>
      <c r="AD38" s="5"/>
    </row>
    <row r="39" spans="2:30" x14ac:dyDescent="0.3">
      <c r="B39" s="5"/>
      <c r="C39" s="114" t="s">
        <v>438</v>
      </c>
      <c r="D39" s="240">
        <v>0</v>
      </c>
      <c r="E39" s="240">
        <v>0</v>
      </c>
      <c r="F39" s="240">
        <v>0</v>
      </c>
      <c r="G39" s="241">
        <v>0</v>
      </c>
      <c r="H39" s="240">
        <v>0</v>
      </c>
      <c r="I39" s="240">
        <v>0</v>
      </c>
      <c r="J39" s="241">
        <v>0</v>
      </c>
      <c r="K39" s="241">
        <v>0</v>
      </c>
      <c r="L39" s="242"/>
      <c r="M39" s="242"/>
      <c r="N39" s="242"/>
      <c r="O39" s="242"/>
      <c r="P39" s="242"/>
      <c r="Q39" s="242"/>
      <c r="R39" s="242"/>
      <c r="S39" s="242"/>
      <c r="T39" s="242"/>
      <c r="U39" s="242"/>
      <c r="V39" s="242"/>
      <c r="W39" s="242"/>
      <c r="X39" s="242"/>
      <c r="Y39" s="242"/>
      <c r="Z39" s="242"/>
      <c r="AA39" s="242"/>
      <c r="AB39" s="242"/>
      <c r="AC39" s="242"/>
      <c r="AD39" s="5"/>
    </row>
    <row r="40" spans="2:30" x14ac:dyDescent="0.3">
      <c r="B40" s="5"/>
      <c r="C40" s="114" t="s">
        <v>439</v>
      </c>
      <c r="D40" s="240">
        <f>SUM(D38:D39)</f>
        <v>0</v>
      </c>
      <c r="E40" s="240">
        <f t="shared" ref="E40:AC40" si="31">SUM(E38:E39)</f>
        <v>0</v>
      </c>
      <c r="F40" s="240">
        <f t="shared" si="31"/>
        <v>0</v>
      </c>
      <c r="G40" s="241">
        <f t="shared" si="31"/>
        <v>0</v>
      </c>
      <c r="H40" s="240">
        <f t="shared" si="31"/>
        <v>0</v>
      </c>
      <c r="I40" s="240">
        <f t="shared" si="31"/>
        <v>0</v>
      </c>
      <c r="J40" s="241">
        <f t="shared" si="31"/>
        <v>0</v>
      </c>
      <c r="K40" s="241">
        <f t="shared" si="31"/>
        <v>0</v>
      </c>
      <c r="L40" s="242">
        <f t="shared" si="31"/>
        <v>0</v>
      </c>
      <c r="M40" s="242">
        <f t="shared" si="31"/>
        <v>0</v>
      </c>
      <c r="N40" s="242">
        <f t="shared" si="31"/>
        <v>0</v>
      </c>
      <c r="O40" s="242">
        <f t="shared" si="31"/>
        <v>0</v>
      </c>
      <c r="P40" s="242">
        <f t="shared" si="31"/>
        <v>0</v>
      </c>
      <c r="Q40" s="242">
        <f t="shared" si="31"/>
        <v>0</v>
      </c>
      <c r="R40" s="242">
        <f t="shared" si="31"/>
        <v>0</v>
      </c>
      <c r="S40" s="242">
        <f t="shared" si="31"/>
        <v>0</v>
      </c>
      <c r="T40" s="242">
        <f t="shared" si="31"/>
        <v>0</v>
      </c>
      <c r="U40" s="242">
        <f t="shared" si="31"/>
        <v>0</v>
      </c>
      <c r="V40" s="242">
        <f t="shared" si="31"/>
        <v>0</v>
      </c>
      <c r="W40" s="242">
        <f t="shared" si="31"/>
        <v>0</v>
      </c>
      <c r="X40" s="242">
        <f t="shared" si="31"/>
        <v>0</v>
      </c>
      <c r="Y40" s="242">
        <f t="shared" si="31"/>
        <v>0</v>
      </c>
      <c r="Z40" s="242">
        <f t="shared" si="31"/>
        <v>0</v>
      </c>
      <c r="AA40" s="242">
        <f t="shared" si="31"/>
        <v>0</v>
      </c>
      <c r="AB40" s="242">
        <f t="shared" si="31"/>
        <v>0</v>
      </c>
      <c r="AC40" s="242">
        <f t="shared" si="31"/>
        <v>0</v>
      </c>
      <c r="AD40" s="5"/>
    </row>
    <row r="41" spans="2:30" ht="15.75" customHeight="1" x14ac:dyDescent="0.3">
      <c r="B41" s="5"/>
      <c r="C41" s="5"/>
      <c r="D41" s="5"/>
      <c r="E41" s="5"/>
      <c r="F41" s="5"/>
      <c r="G41" s="123"/>
      <c r="H41" s="5"/>
      <c r="I41" s="5"/>
      <c r="J41" s="5"/>
      <c r="K41" s="5"/>
      <c r="L41" s="5"/>
      <c r="M41" s="5"/>
      <c r="N41" s="5"/>
      <c r="O41" s="5"/>
      <c r="P41" s="5"/>
      <c r="Q41" s="5"/>
      <c r="R41" s="5"/>
      <c r="S41" s="5"/>
      <c r="T41" s="5"/>
      <c r="U41" s="5"/>
      <c r="V41" s="5"/>
      <c r="W41" s="5"/>
      <c r="X41" s="5"/>
      <c r="Y41" s="5"/>
      <c r="Z41" s="5"/>
      <c r="AA41" s="5"/>
      <c r="AB41" s="5"/>
      <c r="AC41" s="5"/>
      <c r="AD41" s="5"/>
    </row>
    <row r="42" spans="2:30" ht="15.75" customHeight="1" x14ac:dyDescent="0.3">
      <c r="B42" s="5"/>
      <c r="C42" s="5"/>
      <c r="D42" s="5"/>
      <c r="E42" s="5"/>
      <c r="F42" s="5"/>
      <c r="G42" s="123"/>
      <c r="H42" s="5"/>
      <c r="I42" s="5"/>
      <c r="J42" s="5"/>
      <c r="K42" s="5"/>
      <c r="L42" s="5"/>
      <c r="M42" s="5"/>
      <c r="N42" s="5"/>
      <c r="O42" s="5"/>
      <c r="Q42" s="5"/>
      <c r="R42" s="5"/>
      <c r="S42" s="5"/>
      <c r="T42" s="5"/>
      <c r="U42" s="5"/>
      <c r="V42" s="5"/>
      <c r="W42" s="5"/>
      <c r="X42" s="5"/>
      <c r="Y42" s="5"/>
      <c r="Z42" s="5"/>
      <c r="AA42" s="5"/>
      <c r="AB42" s="5"/>
      <c r="AC42" s="5"/>
      <c r="AD42" s="5"/>
    </row>
    <row r="43" spans="2:30" x14ac:dyDescent="0.3">
      <c r="B43" s="5"/>
      <c r="C43" s="5"/>
      <c r="D43" s="5"/>
      <c r="E43" s="5"/>
      <c r="F43" s="5"/>
      <c r="G43" s="88"/>
      <c r="H43" s="5"/>
      <c r="I43" s="5"/>
      <c r="J43" s="5"/>
      <c r="K43" s="5"/>
      <c r="L43" s="5"/>
      <c r="M43" s="5"/>
      <c r="N43" s="5"/>
      <c r="O43" s="5"/>
      <c r="P43" s="5"/>
      <c r="Q43" s="5"/>
      <c r="R43" s="5"/>
      <c r="S43" s="5"/>
      <c r="T43" s="5"/>
      <c r="U43" s="5"/>
      <c r="V43" s="5"/>
      <c r="W43" s="5"/>
      <c r="X43" s="5"/>
      <c r="Y43" s="5"/>
      <c r="Z43" s="5"/>
      <c r="AA43" s="5"/>
      <c r="AB43" s="5"/>
      <c r="AC43" s="5"/>
      <c r="AD43" s="5"/>
    </row>
    <row r="44" spans="2:30" x14ac:dyDescent="0.3">
      <c r="B44" s="5"/>
      <c r="C44" s="5" t="s">
        <v>122</v>
      </c>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x14ac:dyDescent="0.3">
      <c r="B45" s="5"/>
      <c r="C45" s="5" t="s">
        <v>473</v>
      </c>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x14ac:dyDescent="0.3">
      <c r="B46" s="5"/>
      <c r="C46" s="478" t="s">
        <v>25</v>
      </c>
      <c r="D46" s="478"/>
      <c r="E46" s="478"/>
      <c r="F46" s="478"/>
      <c r="G46" s="478"/>
      <c r="H46" s="478"/>
      <c r="I46" s="478"/>
      <c r="J46" s="478"/>
      <c r="K46" s="478"/>
      <c r="L46" s="478"/>
      <c r="M46" s="484" t="s">
        <v>118</v>
      </c>
      <c r="N46" s="484"/>
      <c r="O46" s="484"/>
      <c r="P46" s="484"/>
      <c r="Q46" s="484"/>
      <c r="R46" s="484"/>
      <c r="S46" s="484"/>
      <c r="T46" s="484"/>
      <c r="U46" s="484"/>
      <c r="V46" s="484"/>
      <c r="W46" s="484"/>
      <c r="X46" s="484"/>
      <c r="Y46" s="484"/>
      <c r="Z46" s="484"/>
      <c r="AA46" s="484"/>
      <c r="AB46" s="484"/>
      <c r="AC46" s="485"/>
      <c r="AD46" s="5"/>
    </row>
    <row r="47" spans="2:30" x14ac:dyDescent="0.3">
      <c r="B47" s="5"/>
      <c r="C47" s="124" t="s">
        <v>17</v>
      </c>
      <c r="D47" s="13">
        <v>2015</v>
      </c>
      <c r="E47" s="13">
        <f>D47+1</f>
        <v>2016</v>
      </c>
      <c r="F47" s="13">
        <f t="shared" ref="F47:AC47" si="32">E47+1</f>
        <v>2017</v>
      </c>
      <c r="G47" s="13">
        <f t="shared" si="32"/>
        <v>2018</v>
      </c>
      <c r="H47" s="13">
        <f t="shared" si="32"/>
        <v>2019</v>
      </c>
      <c r="I47" s="13">
        <f t="shared" si="32"/>
        <v>2020</v>
      </c>
      <c r="J47" s="13">
        <f t="shared" si="32"/>
        <v>2021</v>
      </c>
      <c r="K47" s="13">
        <f t="shared" si="32"/>
        <v>2022</v>
      </c>
      <c r="L47" s="13">
        <f t="shared" si="32"/>
        <v>2023</v>
      </c>
      <c r="M47" s="113">
        <f t="shared" si="32"/>
        <v>2024</v>
      </c>
      <c r="N47" s="113">
        <f t="shared" si="32"/>
        <v>2025</v>
      </c>
      <c r="O47" s="113">
        <f t="shared" si="32"/>
        <v>2026</v>
      </c>
      <c r="P47" s="113">
        <f t="shared" si="32"/>
        <v>2027</v>
      </c>
      <c r="Q47" s="113">
        <f t="shared" si="32"/>
        <v>2028</v>
      </c>
      <c r="R47" s="113">
        <f t="shared" si="32"/>
        <v>2029</v>
      </c>
      <c r="S47" s="113">
        <f t="shared" si="32"/>
        <v>2030</v>
      </c>
      <c r="T47" s="113">
        <f t="shared" si="32"/>
        <v>2031</v>
      </c>
      <c r="U47" s="113">
        <f t="shared" si="32"/>
        <v>2032</v>
      </c>
      <c r="V47" s="113">
        <f t="shared" si="32"/>
        <v>2033</v>
      </c>
      <c r="W47" s="113">
        <f t="shared" si="32"/>
        <v>2034</v>
      </c>
      <c r="X47" s="113">
        <f t="shared" si="32"/>
        <v>2035</v>
      </c>
      <c r="Y47" s="113">
        <f t="shared" si="32"/>
        <v>2036</v>
      </c>
      <c r="Z47" s="113">
        <f t="shared" si="32"/>
        <v>2037</v>
      </c>
      <c r="AA47" s="113">
        <f t="shared" si="32"/>
        <v>2038</v>
      </c>
      <c r="AB47" s="113">
        <f t="shared" si="32"/>
        <v>2039</v>
      </c>
      <c r="AC47" s="113">
        <f t="shared" si="32"/>
        <v>2040</v>
      </c>
      <c r="AD47" s="5"/>
    </row>
    <row r="48" spans="2:30" x14ac:dyDescent="0.3">
      <c r="B48" s="5"/>
      <c r="C48" s="2" t="s">
        <v>18</v>
      </c>
      <c r="D48" s="3">
        <v>22747</v>
      </c>
      <c r="E48" s="3">
        <v>25631</v>
      </c>
      <c r="F48" s="3">
        <v>26782</v>
      </c>
      <c r="G48" s="125">
        <v>28260.763999999999</v>
      </c>
      <c r="H48" s="125">
        <v>30551.603999999999</v>
      </c>
      <c r="I48" s="125">
        <v>34291.585415376903</v>
      </c>
      <c r="J48" s="125">
        <v>34980.663999999997</v>
      </c>
      <c r="K48" s="125">
        <v>35324.453999999998</v>
      </c>
      <c r="L48" s="125">
        <v>36967.945</v>
      </c>
      <c r="M48" s="120"/>
      <c r="N48" s="120"/>
      <c r="O48" s="120"/>
      <c r="P48" s="120"/>
      <c r="Q48" s="120"/>
      <c r="R48" s="120"/>
      <c r="S48" s="120"/>
      <c r="T48" s="120"/>
      <c r="U48" s="120"/>
      <c r="V48" s="120"/>
      <c r="W48" s="120"/>
      <c r="X48" s="120"/>
      <c r="Y48" s="120"/>
      <c r="Z48" s="120"/>
      <c r="AA48" s="120"/>
      <c r="AB48" s="120"/>
      <c r="AC48" s="120"/>
      <c r="AD48" s="5"/>
    </row>
    <row r="49" spans="2:30" x14ac:dyDescent="0.3">
      <c r="B49" s="5"/>
      <c r="C49" s="2" t="s">
        <v>19</v>
      </c>
      <c r="D49" s="3">
        <v>20085</v>
      </c>
      <c r="E49" s="3">
        <v>21770</v>
      </c>
      <c r="F49" s="3">
        <v>22768</v>
      </c>
      <c r="G49" s="125">
        <v>24016.27</v>
      </c>
      <c r="H49" s="125">
        <v>25475.85</v>
      </c>
      <c r="I49" s="125">
        <v>20727.102780774901</v>
      </c>
      <c r="J49" s="125">
        <v>21118.782999999999</v>
      </c>
      <c r="K49" s="125">
        <v>24293.918000000001</v>
      </c>
      <c r="L49" s="125">
        <v>26235.632000000001</v>
      </c>
      <c r="M49" s="120"/>
      <c r="N49" s="120"/>
      <c r="O49" s="120"/>
      <c r="P49" s="120"/>
      <c r="Q49" s="120"/>
      <c r="R49" s="120"/>
      <c r="S49" s="120"/>
      <c r="T49" s="120"/>
      <c r="U49" s="120"/>
      <c r="V49" s="120"/>
      <c r="W49" s="120"/>
      <c r="X49" s="120"/>
      <c r="Y49" s="120"/>
      <c r="Z49" s="120"/>
      <c r="AA49" s="120"/>
      <c r="AB49" s="120"/>
      <c r="AC49" s="120"/>
      <c r="AD49" s="5"/>
    </row>
    <row r="50" spans="2:30" x14ac:dyDescent="0.3">
      <c r="B50" s="5"/>
      <c r="C50" s="2" t="s">
        <v>20</v>
      </c>
      <c r="D50" s="3">
        <v>22514</v>
      </c>
      <c r="E50" s="3">
        <v>24117</v>
      </c>
      <c r="F50" s="3">
        <v>25573</v>
      </c>
      <c r="G50" s="125">
        <v>27587.348000000002</v>
      </c>
      <c r="H50" s="125">
        <v>28193.977999999999</v>
      </c>
      <c r="I50" s="125">
        <v>25566.327368563099</v>
      </c>
      <c r="J50" s="125">
        <v>27623.284</v>
      </c>
      <c r="K50" s="125">
        <v>28843.670999999998</v>
      </c>
      <c r="L50" s="125">
        <v>29492.598000000002</v>
      </c>
      <c r="M50" s="120"/>
      <c r="N50" s="120"/>
      <c r="O50" s="120"/>
      <c r="P50" s="120"/>
      <c r="Q50" s="120"/>
      <c r="R50" s="120"/>
      <c r="S50" s="120"/>
      <c r="T50" s="120"/>
      <c r="U50" s="120"/>
      <c r="V50" s="120"/>
      <c r="W50" s="120"/>
      <c r="X50" s="120"/>
      <c r="Y50" s="120"/>
      <c r="Z50" s="120"/>
      <c r="AA50" s="120"/>
      <c r="AB50" s="120"/>
      <c r="AC50" s="120"/>
      <c r="AD50" s="5"/>
    </row>
    <row r="51" spans="2:30" x14ac:dyDescent="0.3">
      <c r="B51" s="5"/>
      <c r="C51" s="2" t="s">
        <v>21</v>
      </c>
      <c r="D51" s="3">
        <v>2462</v>
      </c>
      <c r="E51" s="3">
        <v>2634</v>
      </c>
      <c r="F51" s="3">
        <v>2670</v>
      </c>
      <c r="G51" s="125">
        <v>2752.7190000000001</v>
      </c>
      <c r="H51" s="125">
        <v>2896.6019999999999</v>
      </c>
      <c r="I51" s="125">
        <v>2657.76765655699</v>
      </c>
      <c r="J51" s="125">
        <v>3694.6759999999999</v>
      </c>
      <c r="K51" s="125">
        <v>2870.549</v>
      </c>
      <c r="L51" s="125">
        <v>3111.6790000000001</v>
      </c>
      <c r="M51" s="120"/>
      <c r="N51" s="120"/>
      <c r="O51" s="120"/>
      <c r="P51" s="120"/>
      <c r="Q51" s="120"/>
      <c r="R51" s="120"/>
      <c r="S51" s="120"/>
      <c r="T51" s="120"/>
      <c r="U51" s="120"/>
      <c r="V51" s="120"/>
      <c r="W51" s="120"/>
      <c r="X51" s="120"/>
      <c r="Y51" s="120"/>
      <c r="Z51" s="120"/>
      <c r="AA51" s="120"/>
      <c r="AB51" s="120"/>
      <c r="AC51" s="120"/>
      <c r="AD51" s="5"/>
    </row>
    <row r="52" spans="2:30" x14ac:dyDescent="0.3">
      <c r="B52" s="5"/>
      <c r="C52" s="124" t="s">
        <v>22</v>
      </c>
      <c r="D52" s="15">
        <f>SUM(D48:D51)</f>
        <v>67808</v>
      </c>
      <c r="E52" s="15">
        <v>74153</v>
      </c>
      <c r="F52" s="15">
        <f>SUM(F48:F51)</f>
        <v>77793</v>
      </c>
      <c r="G52" s="15">
        <v>82617.101999999999</v>
      </c>
      <c r="H52" s="15">
        <v>87118.035000000003</v>
      </c>
      <c r="I52" s="15">
        <v>83242.783221271806</v>
      </c>
      <c r="J52" s="15">
        <v>87417.407999999996</v>
      </c>
      <c r="K52" s="15">
        <v>91332.592000000004</v>
      </c>
      <c r="L52" s="15">
        <v>95807.853000000003</v>
      </c>
      <c r="M52" s="122" cm="1">
        <f t="array" ref="M52:AC52">TRANSPOSE(R79:R95)</f>
        <v>100182</v>
      </c>
      <c r="N52" s="122">
        <v>105345</v>
      </c>
      <c r="O52" s="122">
        <v>111366</v>
      </c>
      <c r="P52" s="122">
        <v>118041</v>
      </c>
      <c r="Q52" s="122">
        <v>125302</v>
      </c>
      <c r="R52" s="122">
        <v>132973</v>
      </c>
      <c r="S52" s="122">
        <v>141039</v>
      </c>
      <c r="T52" s="122">
        <v>149485</v>
      </c>
      <c r="U52" s="122">
        <v>158332</v>
      </c>
      <c r="V52" s="122">
        <v>167637</v>
      </c>
      <c r="W52" s="122">
        <v>177417</v>
      </c>
      <c r="X52" s="122">
        <v>187694</v>
      </c>
      <c r="Y52" s="122">
        <v>198439</v>
      </c>
      <c r="Z52" s="122">
        <v>209678</v>
      </c>
      <c r="AA52" s="122">
        <v>221505</v>
      </c>
      <c r="AB52" s="122">
        <v>233863</v>
      </c>
      <c r="AC52" s="122">
        <v>246816</v>
      </c>
      <c r="AD52" s="5"/>
    </row>
    <row r="53" spans="2:30" x14ac:dyDescent="0.3">
      <c r="B53" s="5"/>
      <c r="C53" s="2" t="s">
        <v>23</v>
      </c>
      <c r="D53" s="3">
        <v>7124</v>
      </c>
      <c r="E53" s="3">
        <v>8357</v>
      </c>
      <c r="F53" s="3">
        <v>8316</v>
      </c>
      <c r="G53" s="125">
        <v>8141.0360000000001</v>
      </c>
      <c r="H53" s="125">
        <v>8929.107</v>
      </c>
      <c r="I53" s="232">
        <v>8771.2159335114193</v>
      </c>
      <c r="J53" s="125">
        <v>8728.8160000000007</v>
      </c>
      <c r="K53" s="125">
        <v>9489.7019999999993</v>
      </c>
      <c r="L53" s="125">
        <v>10403.203</v>
      </c>
      <c r="M53" s="120"/>
      <c r="N53" s="120"/>
      <c r="O53" s="120"/>
      <c r="P53" s="120"/>
      <c r="Q53" s="120"/>
      <c r="R53" s="120"/>
      <c r="S53" s="120"/>
      <c r="T53" s="120"/>
      <c r="U53" s="120"/>
      <c r="V53" s="120"/>
      <c r="W53" s="120"/>
      <c r="X53" s="120"/>
      <c r="Y53" s="120"/>
      <c r="Z53" s="120"/>
      <c r="AA53" s="120"/>
      <c r="AB53" s="120"/>
      <c r="AC53" s="120"/>
      <c r="AD53" s="5"/>
    </row>
    <row r="54" spans="2:30" x14ac:dyDescent="0.3">
      <c r="B54" s="5"/>
      <c r="C54" s="2" t="s">
        <v>24</v>
      </c>
      <c r="D54" s="3">
        <v>7481</v>
      </c>
      <c r="E54" s="3">
        <v>8288</v>
      </c>
      <c r="F54" s="3">
        <v>8262</v>
      </c>
      <c r="G54" s="125">
        <v>9006.58</v>
      </c>
      <c r="H54" s="125">
        <v>9994.3469999999998</v>
      </c>
      <c r="I54" s="232">
        <v>9741.7210791995203</v>
      </c>
      <c r="J54" s="125">
        <v>9968.4889999999996</v>
      </c>
      <c r="K54" s="125">
        <v>10693.374</v>
      </c>
      <c r="L54" s="125">
        <v>11792.852999999999</v>
      </c>
      <c r="M54" s="120"/>
      <c r="N54" s="120"/>
      <c r="O54" s="120"/>
      <c r="P54" s="120"/>
      <c r="Q54" s="120"/>
      <c r="R54" s="120"/>
      <c r="S54" s="120"/>
      <c r="T54" s="120"/>
      <c r="U54" s="120"/>
      <c r="V54" s="120"/>
      <c r="W54" s="120"/>
      <c r="X54" s="120"/>
      <c r="Y54" s="120"/>
      <c r="Z54" s="120"/>
      <c r="AA54" s="120"/>
      <c r="AB54" s="120"/>
      <c r="AC54" s="120"/>
      <c r="AD54" s="5"/>
    </row>
    <row r="55" spans="2:30" x14ac:dyDescent="0.3">
      <c r="B55" s="5"/>
      <c r="C55" s="124" t="s">
        <v>13</v>
      </c>
      <c r="D55" s="15">
        <f>SUM(D52:D54)</f>
        <v>82413</v>
      </c>
      <c r="E55" s="15">
        <f>SUM(E52:E54)</f>
        <v>90798</v>
      </c>
      <c r="F55" s="15">
        <v>94370</v>
      </c>
      <c r="G55" s="121">
        <v>99764.717999999993</v>
      </c>
      <c r="H55" s="15">
        <v>106041.488</v>
      </c>
      <c r="I55" s="233">
        <v>101755.720233983</v>
      </c>
      <c r="J55" s="121">
        <v>106114.713</v>
      </c>
      <c r="K55" s="121">
        <v>111515.66899999999</v>
      </c>
      <c r="L55" s="121">
        <v>118003.909</v>
      </c>
      <c r="M55" s="120"/>
      <c r="N55" s="120"/>
      <c r="O55" s="120"/>
      <c r="P55" s="120"/>
      <c r="Q55" s="120"/>
      <c r="R55" s="120"/>
      <c r="S55" s="120"/>
      <c r="T55" s="120"/>
      <c r="U55" s="120"/>
      <c r="V55" s="120"/>
      <c r="W55" s="120"/>
      <c r="X55" s="120"/>
      <c r="Y55" s="120"/>
      <c r="Z55" s="120"/>
      <c r="AA55" s="120"/>
      <c r="AB55" s="120"/>
      <c r="AC55" s="120"/>
      <c r="AD55" s="5"/>
    </row>
    <row r="56" spans="2:30" ht="5.0999999999999996" customHeight="1" x14ac:dyDescent="0.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2:30"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x14ac:dyDescent="0.3">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x14ac:dyDescent="0.3">
      <c r="B59" s="5"/>
      <c r="C59" s="5" t="s">
        <v>123</v>
      </c>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ht="32.25" customHeight="1" x14ac:dyDescent="0.3">
      <c r="B60" s="5"/>
      <c r="C60" s="479" t="s">
        <v>418</v>
      </c>
      <c r="D60" s="479"/>
      <c r="E60" s="479"/>
      <c r="F60" s="479"/>
      <c r="G60" s="479"/>
      <c r="H60" s="479"/>
      <c r="I60" s="479"/>
      <c r="J60" s="479"/>
      <c r="K60" s="479"/>
      <c r="L60" s="5"/>
      <c r="M60" s="5"/>
      <c r="N60" s="5"/>
      <c r="O60" s="5"/>
      <c r="P60" s="5"/>
      <c r="Q60" s="5"/>
      <c r="R60" s="5"/>
      <c r="S60" s="5"/>
      <c r="T60" s="5"/>
      <c r="U60" s="5"/>
      <c r="V60" s="5"/>
      <c r="W60" s="5"/>
      <c r="X60" s="5"/>
      <c r="Y60" s="5"/>
      <c r="Z60" s="5"/>
      <c r="AA60" s="5"/>
      <c r="AB60" s="5"/>
      <c r="AC60" s="5"/>
      <c r="AD60" s="5"/>
    </row>
    <row r="61" spans="2:30" x14ac:dyDescent="0.3">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x14ac:dyDescent="0.3">
      <c r="B62" s="5"/>
      <c r="C62" s="5"/>
      <c r="D62" s="5"/>
      <c r="E62" s="126"/>
      <c r="F62" s="5"/>
      <c r="G62" s="5"/>
      <c r="H62" s="5"/>
      <c r="I62" s="5"/>
      <c r="J62" s="5"/>
      <c r="K62" s="5"/>
      <c r="L62" s="5"/>
      <c r="M62" s="5"/>
      <c r="N62" s="5"/>
      <c r="O62" s="5"/>
      <c r="P62" s="5"/>
      <c r="Q62" s="5"/>
      <c r="R62" s="5"/>
      <c r="S62" s="5"/>
      <c r="T62" s="5"/>
      <c r="U62" s="5"/>
      <c r="V62" s="5"/>
      <c r="W62" s="5"/>
      <c r="X62" s="5"/>
      <c r="Y62" s="5"/>
      <c r="Z62" s="5"/>
      <c r="AA62" s="5"/>
      <c r="AB62" s="5"/>
      <c r="AC62" s="5"/>
      <c r="AD62" s="5"/>
    </row>
    <row r="63" spans="2:30" x14ac:dyDescent="0.3">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x14ac:dyDescent="0.3">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x14ac:dyDescent="0.3">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2:30" x14ac:dyDescent="0.3">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2:30" ht="72.75" customHeight="1" x14ac:dyDescent="0.3">
      <c r="B68" s="5"/>
      <c r="C68" s="480" t="s">
        <v>124</v>
      </c>
      <c r="D68" s="480"/>
      <c r="E68" s="480"/>
      <c r="F68" s="475" t="s">
        <v>369</v>
      </c>
      <c r="G68" s="475"/>
      <c r="H68" s="476" t="s">
        <v>371</v>
      </c>
      <c r="I68" s="476"/>
      <c r="J68" s="477" t="s">
        <v>370</v>
      </c>
      <c r="K68" s="477"/>
      <c r="L68" s="5"/>
      <c r="M68" s="5" t="s">
        <v>373</v>
      </c>
      <c r="N68" s="5"/>
      <c r="O68" s="5"/>
      <c r="P68" s="5"/>
      <c r="Q68" s="5"/>
      <c r="R68" s="486" t="s">
        <v>468</v>
      </c>
      <c r="S68" s="486"/>
      <c r="T68" s="259" t="s">
        <v>469</v>
      </c>
      <c r="U68" s="5"/>
      <c r="V68" s="5"/>
      <c r="W68" s="254" t="s">
        <v>470</v>
      </c>
      <c r="X68" s="254" t="s">
        <v>471</v>
      </c>
      <c r="Y68" s="254" t="s">
        <v>472</v>
      </c>
      <c r="Z68" s="260" t="s">
        <v>470</v>
      </c>
      <c r="AA68" s="260" t="s">
        <v>471</v>
      </c>
      <c r="AB68" s="260" t="s">
        <v>472</v>
      </c>
      <c r="AC68" s="5"/>
      <c r="AD68" s="5"/>
    </row>
    <row r="69" spans="2:30" x14ac:dyDescent="0.3">
      <c r="B69" s="5"/>
      <c r="C69" s="130">
        <v>2014</v>
      </c>
      <c r="D69" s="119">
        <v>63345</v>
      </c>
      <c r="E69" s="131"/>
      <c r="F69" s="119">
        <v>77260997</v>
      </c>
      <c r="G69" s="131"/>
      <c r="H69" s="119"/>
      <c r="I69" s="131"/>
      <c r="J69" s="119"/>
      <c r="K69" s="131"/>
      <c r="L69" s="5"/>
      <c r="M69" s="5"/>
      <c r="N69" s="5"/>
      <c r="O69" s="5"/>
      <c r="P69" s="5"/>
      <c r="Q69" s="255">
        <v>2014</v>
      </c>
      <c r="R69" s="123">
        <v>63344.785000000003</v>
      </c>
      <c r="S69" s="5"/>
      <c r="T69" s="5"/>
      <c r="U69" s="5"/>
      <c r="V69" s="5"/>
      <c r="W69" s="5"/>
      <c r="X69" s="5"/>
      <c r="Y69" s="5"/>
      <c r="Z69" s="5"/>
      <c r="AA69" s="5"/>
      <c r="AB69" s="5"/>
      <c r="AC69" s="5"/>
      <c r="AD69" s="5"/>
    </row>
    <row r="70" spans="2:30" x14ac:dyDescent="0.3">
      <c r="B70" s="5"/>
      <c r="C70" s="132">
        <v>2015</v>
      </c>
      <c r="D70" s="127">
        <v>67808</v>
      </c>
      <c r="E70" s="133"/>
      <c r="F70" s="127">
        <v>82413213</v>
      </c>
      <c r="G70" s="133"/>
      <c r="H70" s="127"/>
      <c r="I70" s="133"/>
      <c r="J70" s="127"/>
      <c r="K70" s="133"/>
      <c r="L70" s="5"/>
      <c r="M70" s="5"/>
      <c r="N70" s="5"/>
      <c r="O70" s="5"/>
      <c r="P70" s="5"/>
      <c r="Q70" s="255">
        <v>2015</v>
      </c>
      <c r="R70" s="123">
        <v>67808</v>
      </c>
      <c r="S70" s="5">
        <f>(R70-R69)/R69</f>
        <v>7.0459075676079674E-2</v>
      </c>
      <c r="T70" s="5"/>
      <c r="U70" s="5"/>
      <c r="V70" s="5"/>
      <c r="W70" s="5"/>
      <c r="X70" s="5"/>
      <c r="Y70" s="5"/>
      <c r="Z70" s="5"/>
      <c r="AA70" s="5"/>
      <c r="AB70" s="5"/>
      <c r="AC70" s="5"/>
      <c r="AD70" s="5"/>
    </row>
    <row r="71" spans="2:30" x14ac:dyDescent="0.3">
      <c r="B71" s="5"/>
      <c r="C71" s="132">
        <f t="shared" ref="C71:C95" si="33">C70+1</f>
        <v>2016</v>
      </c>
      <c r="D71" s="127">
        <v>74153</v>
      </c>
      <c r="E71" s="133"/>
      <c r="F71" s="127">
        <v>90797892</v>
      </c>
      <c r="G71" s="133"/>
      <c r="H71" s="127"/>
      <c r="I71" s="133"/>
      <c r="J71" s="127"/>
      <c r="K71" s="133"/>
      <c r="L71" s="5"/>
      <c r="M71" s="5"/>
      <c r="N71" s="5"/>
      <c r="O71" s="5"/>
      <c r="P71" s="5"/>
      <c r="Q71" s="255">
        <v>2016</v>
      </c>
      <c r="R71" s="123">
        <v>74153</v>
      </c>
      <c r="S71" s="88">
        <f t="shared" ref="S71:U105" si="34">(R71-R70)/R70</f>
        <v>9.3573029731005189E-2</v>
      </c>
      <c r="T71" s="5"/>
      <c r="U71" s="5"/>
      <c r="V71" s="5"/>
      <c r="W71" s="5"/>
      <c r="X71" s="5"/>
      <c r="Y71" s="5"/>
      <c r="Z71" s="5"/>
      <c r="AA71" s="5"/>
      <c r="AB71" s="5"/>
      <c r="AC71" s="5"/>
      <c r="AD71" s="5"/>
    </row>
    <row r="72" spans="2:30" x14ac:dyDescent="0.3">
      <c r="B72" s="5"/>
      <c r="C72" s="132">
        <f t="shared" si="33"/>
        <v>2017</v>
      </c>
      <c r="D72" s="127">
        <v>77793</v>
      </c>
      <c r="E72" s="134"/>
      <c r="F72" s="127">
        <v>94370340</v>
      </c>
      <c r="G72" s="134"/>
      <c r="H72" s="127"/>
      <c r="I72" s="134"/>
      <c r="J72" s="127"/>
      <c r="K72" s="134"/>
      <c r="L72" s="5"/>
      <c r="M72" s="5"/>
      <c r="N72" s="5"/>
      <c r="O72" s="5"/>
      <c r="P72" s="5"/>
      <c r="Q72" s="255">
        <v>2017</v>
      </c>
      <c r="R72" s="123">
        <v>77793</v>
      </c>
      <c r="S72" s="88">
        <f t="shared" si="34"/>
        <v>4.9087697058783866E-2</v>
      </c>
      <c r="T72" s="5"/>
      <c r="U72" s="5"/>
      <c r="V72" s="5"/>
      <c r="W72" s="5"/>
      <c r="X72" s="5"/>
      <c r="Y72" s="5"/>
      <c r="Z72" s="5"/>
      <c r="AA72" s="5"/>
      <c r="AB72" s="5"/>
      <c r="AC72" s="5"/>
      <c r="AD72" s="5"/>
    </row>
    <row r="73" spans="2:30" x14ac:dyDescent="0.3">
      <c r="B73" s="5"/>
      <c r="C73" s="132">
        <f t="shared" si="33"/>
        <v>2018</v>
      </c>
      <c r="D73" s="128">
        <v>82617.101999999999</v>
      </c>
      <c r="E73" s="134"/>
      <c r="F73" s="128">
        <v>99764718</v>
      </c>
      <c r="G73" s="134"/>
      <c r="H73" s="223">
        <v>99.764718000000002</v>
      </c>
      <c r="I73" s="134">
        <v>6.2521999999999994E-2</v>
      </c>
      <c r="J73" s="223">
        <v>82.617102000000003</v>
      </c>
      <c r="K73" s="134">
        <v>6.7513199999999995E-2</v>
      </c>
      <c r="L73" s="5"/>
      <c r="M73" s="5"/>
      <c r="N73" s="5"/>
      <c r="O73" s="5"/>
      <c r="P73" s="5"/>
      <c r="Q73" s="255">
        <v>2018</v>
      </c>
      <c r="R73" s="123">
        <v>82617.101999999999</v>
      </c>
      <c r="S73" s="88">
        <f t="shared" si="34"/>
        <v>6.201203193089351E-2</v>
      </c>
      <c r="T73" s="5"/>
      <c r="U73" s="5"/>
      <c r="V73" s="5"/>
      <c r="W73" s="5"/>
      <c r="X73" s="5"/>
      <c r="Y73" s="5"/>
      <c r="Z73" s="5"/>
      <c r="AA73" s="5"/>
      <c r="AB73" s="5"/>
      <c r="AC73" s="5"/>
      <c r="AD73" s="5"/>
    </row>
    <row r="74" spans="2:30" x14ac:dyDescent="0.3">
      <c r="B74" s="5"/>
      <c r="C74" s="132">
        <f t="shared" si="33"/>
        <v>2019</v>
      </c>
      <c r="D74" s="128">
        <v>87118.035000000003</v>
      </c>
      <c r="E74" s="134"/>
      <c r="F74" s="128">
        <v>106041490</v>
      </c>
      <c r="G74" s="134">
        <f>((F74/F71)^(1/3))-1</f>
        <v>5.3092901052793184E-2</v>
      </c>
      <c r="H74" s="223">
        <f>(H73+(H73*$I$73))</f>
        <v>106.002207698796</v>
      </c>
      <c r="I74" s="134" t="e">
        <f>((H74/H71)^(1/3))-1</f>
        <v>#DIV/0!</v>
      </c>
      <c r="J74" s="223">
        <v>87.118035000000006</v>
      </c>
      <c r="K74" s="134" t="e">
        <f>((J74/J71)^(1/3))-1</f>
        <v>#DIV/0!</v>
      </c>
      <c r="L74" s="5"/>
      <c r="M74" s="5"/>
      <c r="N74" s="5"/>
      <c r="O74" s="5"/>
      <c r="P74" s="5"/>
      <c r="Q74" s="255">
        <v>2019</v>
      </c>
      <c r="R74" s="123">
        <v>87118.035000000003</v>
      </c>
      <c r="S74" s="88">
        <f t="shared" si="34"/>
        <v>5.4479434536447484E-2</v>
      </c>
      <c r="T74" s="5"/>
      <c r="U74" s="5"/>
      <c r="V74" s="5"/>
      <c r="W74" s="5"/>
      <c r="X74" s="5"/>
      <c r="Y74" s="5"/>
      <c r="Z74" s="5"/>
      <c r="AA74" s="5"/>
      <c r="AB74" s="5"/>
      <c r="AC74" s="5"/>
      <c r="AD74" s="5"/>
    </row>
    <row r="75" spans="2:30" x14ac:dyDescent="0.3">
      <c r="B75" s="5"/>
      <c r="C75" s="231">
        <f t="shared" si="33"/>
        <v>2020</v>
      </c>
      <c r="D75" s="128">
        <v>83242.783221271806</v>
      </c>
      <c r="E75" s="134">
        <f t="shared" ref="E75:E95" si="35">((D75/D72)^(1/3))-1</f>
        <v>2.2826624144896002E-2</v>
      </c>
      <c r="F75" s="129">
        <f t="shared" ref="F75:F95" si="36">F74*(1+G74)</f>
        <v>111671540.33606076</v>
      </c>
      <c r="G75" s="134">
        <f t="shared" ref="G75:G95" si="37">((F75/F72)^(1/3))-1</f>
        <v>5.7715809236690063E-2</v>
      </c>
      <c r="H75" s="224">
        <f t="shared" ref="H75:H95" si="38">(H74+(H74*$I$73))</f>
        <v>112.62967772854012</v>
      </c>
      <c r="I75" s="134" t="e">
        <f t="shared" ref="I75:I95" si="39">((H75/H72)^(1/3))-1</f>
        <v>#DIV/0!</v>
      </c>
      <c r="J75" s="223">
        <v>83.242783221271793</v>
      </c>
      <c r="K75" s="134" t="e">
        <f t="shared" ref="K75:K95" si="40">((J75/J72)^(1/3))-1</f>
        <v>#DIV/0!</v>
      </c>
      <c r="L75" s="5"/>
      <c r="M75" s="123">
        <f>D75</f>
        <v>83242.783221271806</v>
      </c>
      <c r="N75" s="5"/>
      <c r="O75" s="5"/>
      <c r="P75" s="5"/>
      <c r="Q75" s="255">
        <v>2020</v>
      </c>
      <c r="R75" s="123">
        <v>83242.783221271806</v>
      </c>
      <c r="S75" s="88">
        <f t="shared" si="34"/>
        <v>-4.448277304152002E-2</v>
      </c>
      <c r="T75" s="5"/>
      <c r="U75" s="5"/>
      <c r="V75" s="5"/>
      <c r="W75" s="5"/>
      <c r="X75" s="5"/>
      <c r="Y75" s="5"/>
      <c r="Z75" s="5"/>
      <c r="AA75" s="5"/>
      <c r="AB75" s="5"/>
      <c r="AC75" s="5"/>
      <c r="AD75" s="5"/>
    </row>
    <row r="76" spans="2:30" x14ac:dyDescent="0.3">
      <c r="B76" s="5"/>
      <c r="C76" s="135">
        <f t="shared" si="33"/>
        <v>2021</v>
      </c>
      <c r="D76" s="129">
        <f t="shared" ref="D76:D95" si="41">D75*(1+E75)</f>
        <v>85142.934946638838</v>
      </c>
      <c r="E76" s="134">
        <f t="shared" si="35"/>
        <v>1.008879440087318E-2</v>
      </c>
      <c r="F76" s="129">
        <f t="shared" si="36"/>
        <v>118116753.65526418</v>
      </c>
      <c r="G76" s="134">
        <f t="shared" si="37"/>
        <v>5.7900545263516401E-2</v>
      </c>
      <c r="H76" s="224">
        <f t="shared" si="38"/>
        <v>119.6715104394839</v>
      </c>
      <c r="I76" s="134">
        <f t="shared" si="39"/>
        <v>6.2521999999999966E-2</v>
      </c>
      <c r="J76" s="223">
        <v>99.278356447610605</v>
      </c>
      <c r="K76" s="134">
        <f t="shared" si="40"/>
        <v>6.3150808890553467E-2</v>
      </c>
      <c r="L76" s="5"/>
      <c r="M76" s="5">
        <f t="shared" ref="M76:M95" si="42">J76*1000</f>
        <v>99278.356447610611</v>
      </c>
      <c r="N76" s="5"/>
      <c r="O76" s="5"/>
      <c r="P76" s="5"/>
      <c r="Q76" s="255">
        <v>2021</v>
      </c>
      <c r="R76" s="123">
        <v>87417.407999999996</v>
      </c>
      <c r="S76" s="88">
        <f t="shared" si="34"/>
        <v>5.0149990391736558E-2</v>
      </c>
      <c r="T76" s="123">
        <v>16036</v>
      </c>
      <c r="U76" s="5"/>
      <c r="V76" s="5"/>
      <c r="W76" s="5"/>
      <c r="X76" s="5"/>
      <c r="Y76" s="5"/>
      <c r="Z76" s="5"/>
      <c r="AA76" s="5"/>
      <c r="AB76" s="5"/>
      <c r="AC76" s="5"/>
      <c r="AD76" s="5"/>
    </row>
    <row r="77" spans="2:30" x14ac:dyDescent="0.3">
      <c r="B77" s="5"/>
      <c r="C77" s="135">
        <f t="shared" si="33"/>
        <v>2022</v>
      </c>
      <c r="D77" s="129">
        <f t="shared" si="41"/>
        <v>86001.924512002399</v>
      </c>
      <c r="E77" s="134">
        <f t="shared" si="35"/>
        <v>-4.288859534937739E-3</v>
      </c>
      <c r="F77" s="129">
        <f t="shared" si="36"/>
        <v>124955778.09666042</v>
      </c>
      <c r="G77" s="134">
        <f t="shared" si="37"/>
        <v>5.6234074613182194E-2</v>
      </c>
      <c r="H77" s="224">
        <f t="shared" si="38"/>
        <v>127.1536126151813</v>
      </c>
      <c r="I77" s="134">
        <f t="shared" si="39"/>
        <v>6.2521999999999966E-2</v>
      </c>
      <c r="J77" s="224">
        <f>(J76+(J76*$K$73))</f>
        <v>105.98095598212943</v>
      </c>
      <c r="K77" s="134">
        <f t="shared" si="40"/>
        <v>6.7513200000000051E-2</v>
      </c>
      <c r="L77" s="5"/>
      <c r="M77" s="5">
        <f t="shared" si="42"/>
        <v>105980.95598212942</v>
      </c>
      <c r="N77" s="5"/>
      <c r="O77" s="5"/>
      <c r="P77" s="5"/>
      <c r="Q77" s="255">
        <v>2022</v>
      </c>
      <c r="R77" s="123">
        <v>91332.592000000004</v>
      </c>
      <c r="S77" s="88">
        <f t="shared" si="34"/>
        <v>4.4787235055059153E-2</v>
      </c>
      <c r="T77" s="123">
        <v>16596</v>
      </c>
      <c r="U77" s="88">
        <f t="shared" si="34"/>
        <v>3.4921426789723126E-2</v>
      </c>
      <c r="V77" s="5"/>
      <c r="W77" s="5"/>
      <c r="X77" s="5"/>
      <c r="Y77" s="5"/>
      <c r="Z77" s="5"/>
      <c r="AA77" s="5"/>
      <c r="AB77" s="5"/>
      <c r="AC77" s="5"/>
      <c r="AD77" s="5"/>
    </row>
    <row r="78" spans="2:30" x14ac:dyDescent="0.3">
      <c r="B78" s="5"/>
      <c r="C78" s="135">
        <f t="shared" si="33"/>
        <v>2023</v>
      </c>
      <c r="D78" s="129">
        <f t="shared" si="41"/>
        <v>85633.074338036095</v>
      </c>
      <c r="E78" s="134">
        <f t="shared" si="35"/>
        <v>9.4813841815182265E-3</v>
      </c>
      <c r="F78" s="129">
        <f t="shared" si="36"/>
        <v>131982550.64549626</v>
      </c>
      <c r="G78" s="134">
        <f t="shared" si="37"/>
        <v>5.7283213203018768E-2</v>
      </c>
      <c r="H78" s="224">
        <f t="shared" si="38"/>
        <v>135.10351078310768</v>
      </c>
      <c r="I78" s="134">
        <f t="shared" si="39"/>
        <v>6.2521999999999966E-2</v>
      </c>
      <c r="J78" s="224">
        <f t="shared" ref="J78:J94" si="43">(J77+(J77*$K$73))</f>
        <v>113.13606945954213</v>
      </c>
      <c r="K78" s="134">
        <f t="shared" si="40"/>
        <v>0.10768982069605526</v>
      </c>
      <c r="L78" s="5"/>
      <c r="M78" s="5">
        <f t="shared" si="42"/>
        <v>113136.06945954212</v>
      </c>
      <c r="N78" s="5"/>
      <c r="O78" s="5"/>
      <c r="P78" s="5"/>
      <c r="Q78" s="255">
        <v>2023</v>
      </c>
      <c r="R78" s="123">
        <v>95807.853000000003</v>
      </c>
      <c r="S78" s="88">
        <f t="shared" si="34"/>
        <v>4.8999605748624747E-2</v>
      </c>
      <c r="T78" s="123">
        <v>17338</v>
      </c>
      <c r="U78" s="88">
        <f t="shared" ref="U78" si="44">(T78-T77)/T77</f>
        <v>4.470956857073994E-2</v>
      </c>
      <c r="V78" s="5"/>
      <c r="W78" s="261">
        <v>70485.936000000002</v>
      </c>
      <c r="X78" s="261">
        <v>12791.082</v>
      </c>
      <c r="Y78" s="261">
        <v>12530.834999999999</v>
      </c>
      <c r="Z78" s="263">
        <v>12559</v>
      </c>
      <c r="AA78" s="263">
        <v>2464</v>
      </c>
      <c r="AB78" s="263">
        <v>2315</v>
      </c>
      <c r="AC78" s="5"/>
      <c r="AD78" s="5"/>
    </row>
    <row r="79" spans="2:30" x14ac:dyDescent="0.3">
      <c r="B79" s="5"/>
      <c r="C79" s="135">
        <f t="shared" si="33"/>
        <v>2024</v>
      </c>
      <c r="D79" s="129">
        <f t="shared" si="41"/>
        <v>86444.99441447953</v>
      </c>
      <c r="E79" s="134">
        <f t="shared" si="35"/>
        <v>5.0717771832473613E-3</v>
      </c>
      <c r="F79" s="129">
        <f t="shared" si="36"/>
        <v>139542935.23320046</v>
      </c>
      <c r="G79" s="134">
        <f t="shared" si="37"/>
        <v>5.7139053845990606E-2</v>
      </c>
      <c r="H79" s="224">
        <f t="shared" si="38"/>
        <v>143.55045248428914</v>
      </c>
      <c r="I79" s="134">
        <f t="shared" si="39"/>
        <v>6.2521999999999966E-2</v>
      </c>
      <c r="J79" s="224">
        <f t="shared" si="43"/>
        <v>120.77424754417808</v>
      </c>
      <c r="K79" s="134">
        <f t="shared" si="40"/>
        <v>6.7513200000000051E-2</v>
      </c>
      <c r="L79" s="5"/>
      <c r="M79" s="5">
        <f t="shared" si="42"/>
        <v>120774.24754417808</v>
      </c>
      <c r="N79" s="5"/>
      <c r="O79" s="5"/>
      <c r="P79" s="5"/>
      <c r="Q79" s="256">
        <v>2024</v>
      </c>
      <c r="R79" s="123">
        <v>100182</v>
      </c>
      <c r="S79" s="88">
        <f t="shared" si="34"/>
        <v>4.5655411983817201E-2</v>
      </c>
      <c r="T79" s="123">
        <v>18056</v>
      </c>
      <c r="U79" s="88">
        <f t="shared" ref="U79" si="45">(T79-T78)/T78</f>
        <v>4.1411927557965161E-2</v>
      </c>
      <c r="V79" s="5"/>
      <c r="W79" s="262">
        <f>W78/$R$78</f>
        <v>0.73570102859939879</v>
      </c>
      <c r="X79" s="262">
        <f t="shared" ref="X79:Y79" si="46">X78/$R$78</f>
        <v>0.13350765724809635</v>
      </c>
      <c r="Y79" s="262">
        <f t="shared" si="46"/>
        <v>0.13079131415250481</v>
      </c>
      <c r="Z79" s="264">
        <f>Z78/$T$78</f>
        <v>0.72436267158841849</v>
      </c>
      <c r="AA79" s="264">
        <f t="shared" ref="AA79:AB79" si="47">AA78/$T$78</f>
        <v>0.14211558426577459</v>
      </c>
      <c r="AB79" s="264">
        <f t="shared" si="47"/>
        <v>0.13352174414580689</v>
      </c>
      <c r="AC79" s="5"/>
      <c r="AD79" s="5"/>
    </row>
    <row r="80" spans="2:30" x14ac:dyDescent="0.3">
      <c r="B80" s="5"/>
      <c r="C80" s="135">
        <f t="shared" si="33"/>
        <v>2025</v>
      </c>
      <c r="D80" s="129">
        <f t="shared" si="41"/>
        <v>86883.424164756827</v>
      </c>
      <c r="E80" s="134">
        <f t="shared" si="35"/>
        <v>3.4049818040755575E-3</v>
      </c>
      <c r="F80" s="129">
        <f t="shared" si="36"/>
        <v>147516286.52331787</v>
      </c>
      <c r="G80" s="134">
        <f t="shared" si="37"/>
        <v>5.6885345200091031E-2</v>
      </c>
      <c r="H80" s="224">
        <f t="shared" si="38"/>
        <v>152.52551387451186</v>
      </c>
      <c r="I80" s="134">
        <f t="shared" si="39"/>
        <v>6.2521999999999966E-2</v>
      </c>
      <c r="J80" s="224">
        <f t="shared" si="43"/>
        <v>128.92810347347768</v>
      </c>
      <c r="K80" s="134">
        <f t="shared" si="40"/>
        <v>6.7513200000000051E-2</v>
      </c>
      <c r="L80" s="5"/>
      <c r="M80" s="5">
        <f t="shared" si="42"/>
        <v>128928.10347347768</v>
      </c>
      <c r="N80" s="5"/>
      <c r="O80" s="5"/>
      <c r="P80" s="5"/>
      <c r="Q80" s="256">
        <v>2025</v>
      </c>
      <c r="R80" s="123">
        <v>105345</v>
      </c>
      <c r="S80" s="88">
        <f t="shared" si="34"/>
        <v>5.1536204108522492E-2</v>
      </c>
      <c r="T80" s="123">
        <v>19003</v>
      </c>
      <c r="U80" s="88">
        <f t="shared" ref="U80" si="48">(T80-T79)/T79</f>
        <v>5.2447939743021713E-2</v>
      </c>
      <c r="V80" s="5"/>
      <c r="W80" s="5"/>
      <c r="X80" s="5"/>
      <c r="Y80" s="5"/>
      <c r="Z80" s="5"/>
      <c r="AA80" s="5"/>
      <c r="AB80" s="5"/>
      <c r="AC80" s="5"/>
      <c r="AD80" s="5"/>
    </row>
    <row r="81" spans="2:30" x14ac:dyDescent="0.3">
      <c r="B81" s="5"/>
      <c r="C81" s="135">
        <f t="shared" si="33"/>
        <v>2026</v>
      </c>
      <c r="D81" s="129">
        <f t="shared" si="41"/>
        <v>87179.260643113608</v>
      </c>
      <c r="E81" s="134">
        <f t="shared" si="35"/>
        <v>5.9827841199657783E-3</v>
      </c>
      <c r="F81" s="129">
        <f t="shared" si="36"/>
        <v>155907801.40483233</v>
      </c>
      <c r="G81" s="134">
        <f t="shared" si="37"/>
        <v>5.7102524621587714E-2</v>
      </c>
      <c r="H81" s="224">
        <f t="shared" si="38"/>
        <v>162.06171405297408</v>
      </c>
      <c r="I81" s="134">
        <f t="shared" si="39"/>
        <v>6.2521999999999966E-2</v>
      </c>
      <c r="J81" s="224">
        <f t="shared" si="43"/>
        <v>137.63245230890328</v>
      </c>
      <c r="K81" s="134">
        <f t="shared" si="40"/>
        <v>6.7513200000000051E-2</v>
      </c>
      <c r="L81" s="5"/>
      <c r="M81" s="5">
        <f t="shared" si="42"/>
        <v>137632.45230890327</v>
      </c>
      <c r="N81" s="5"/>
      <c r="O81" s="5"/>
      <c r="P81" s="5"/>
      <c r="Q81" s="256">
        <v>2026</v>
      </c>
      <c r="R81" s="123">
        <v>111366</v>
      </c>
      <c r="S81" s="88">
        <f t="shared" si="34"/>
        <v>5.715506193934216E-2</v>
      </c>
      <c r="T81" s="123">
        <v>20097</v>
      </c>
      <c r="U81" s="88">
        <f t="shared" ref="U81" si="49">(T81-T80)/T80</f>
        <v>5.756985739093827E-2</v>
      </c>
      <c r="V81" s="5"/>
      <c r="W81" s="5"/>
      <c r="X81" s="5"/>
      <c r="Y81" s="5"/>
      <c r="Z81" s="5"/>
      <c r="AA81" s="5"/>
      <c r="AB81" s="5"/>
      <c r="AC81" s="5"/>
      <c r="AD81" s="5"/>
    </row>
    <row r="82" spans="2:30" x14ac:dyDescent="0.3">
      <c r="B82" s="5"/>
      <c r="C82" s="135">
        <f t="shared" si="33"/>
        <v>2027</v>
      </c>
      <c r="D82" s="129">
        <f t="shared" si="41"/>
        <v>87700.835339279583</v>
      </c>
      <c r="E82" s="134">
        <f t="shared" si="35"/>
        <v>4.8192806750673167E-3</v>
      </c>
      <c r="F82" s="129">
        <f t="shared" si="36"/>
        <v>164810530.47324938</v>
      </c>
      <c r="G82" s="134">
        <f t="shared" si="37"/>
        <v>5.7042301956812924E-2</v>
      </c>
      <c r="H82" s="224">
        <f t="shared" si="38"/>
        <v>172.19413653899412</v>
      </c>
      <c r="I82" s="134">
        <f t="shared" si="39"/>
        <v>6.2521999999999966E-2</v>
      </c>
      <c r="J82" s="224">
        <f t="shared" si="43"/>
        <v>146.92445958812473</v>
      </c>
      <c r="K82" s="134">
        <f t="shared" si="40"/>
        <v>6.7513200000000051E-2</v>
      </c>
      <c r="L82" s="5"/>
      <c r="M82" s="5">
        <f t="shared" si="42"/>
        <v>146924.45958812474</v>
      </c>
      <c r="N82" s="5"/>
      <c r="O82" s="5"/>
      <c r="P82" s="5"/>
      <c r="Q82" s="256">
        <v>2027</v>
      </c>
      <c r="R82" s="123">
        <v>118041</v>
      </c>
      <c r="S82" s="88">
        <f t="shared" si="34"/>
        <v>5.993750336727547E-2</v>
      </c>
      <c r="T82" s="123">
        <v>21291</v>
      </c>
      <c r="U82" s="88">
        <f t="shared" ref="U82" si="50">(T82-T81)/T81</f>
        <v>5.9411852515300789E-2</v>
      </c>
      <c r="V82" s="5"/>
      <c r="W82" s="5"/>
      <c r="X82" s="5"/>
      <c r="Y82" s="5"/>
      <c r="Z82" s="5"/>
      <c r="AA82" s="5"/>
      <c r="AB82" s="5"/>
      <c r="AC82" s="5"/>
      <c r="AD82" s="5"/>
    </row>
    <row r="83" spans="2:30" x14ac:dyDescent="0.3">
      <c r="B83" s="5"/>
      <c r="C83" s="135">
        <f t="shared" si="33"/>
        <v>2028</v>
      </c>
      <c r="D83" s="129">
        <f t="shared" si="41"/>
        <v>88123.490280217433</v>
      </c>
      <c r="E83" s="134">
        <f t="shared" si="35"/>
        <v>4.7351292692987546E-3</v>
      </c>
      <c r="F83" s="129">
        <f t="shared" si="36"/>
        <v>174211702.51816699</v>
      </c>
      <c r="G83" s="134">
        <f t="shared" si="37"/>
        <v>5.7010053294896723E-2</v>
      </c>
      <c r="H83" s="224">
        <f t="shared" si="38"/>
        <v>182.96005834368509</v>
      </c>
      <c r="I83" s="134">
        <f t="shared" si="39"/>
        <v>6.2521999999999966E-2</v>
      </c>
      <c r="J83" s="224">
        <f t="shared" si="43"/>
        <v>156.84380001318971</v>
      </c>
      <c r="K83" s="134">
        <f t="shared" si="40"/>
        <v>6.7513200000000051E-2</v>
      </c>
      <c r="L83" s="5"/>
      <c r="M83" s="5">
        <f t="shared" si="42"/>
        <v>156843.8000131897</v>
      </c>
      <c r="N83" s="5"/>
      <c r="O83" s="5"/>
      <c r="P83" s="5"/>
      <c r="Q83" s="256">
        <v>2028</v>
      </c>
      <c r="R83" s="123">
        <v>125302</v>
      </c>
      <c r="S83" s="88">
        <f t="shared" si="34"/>
        <v>6.1512525309002801E-2</v>
      </c>
      <c r="T83" s="123">
        <v>22582</v>
      </c>
      <c r="U83" s="88">
        <f t="shared" ref="U83" si="51">(T83-T82)/T82</f>
        <v>6.0635949462214081E-2</v>
      </c>
      <c r="V83" s="5"/>
      <c r="W83" s="5"/>
      <c r="X83" s="5"/>
      <c r="Y83" s="5"/>
      <c r="Z83" s="5"/>
      <c r="AA83" s="5"/>
      <c r="AB83" s="5"/>
      <c r="AC83" s="5"/>
      <c r="AD83" s="5"/>
    </row>
    <row r="84" spans="2:30" x14ac:dyDescent="0.3">
      <c r="B84" s="5"/>
      <c r="C84" s="135">
        <f t="shared" si="33"/>
        <v>2029</v>
      </c>
      <c r="D84" s="129">
        <f t="shared" si="41"/>
        <v>88540.766398356049</v>
      </c>
      <c r="E84" s="134">
        <f t="shared" si="35"/>
        <v>5.1789034841871473E-3</v>
      </c>
      <c r="F84" s="129">
        <f t="shared" si="36"/>
        <v>184143520.96332237</v>
      </c>
      <c r="G84" s="134">
        <f t="shared" si="37"/>
        <v>5.7051625929754879E-2</v>
      </c>
      <c r="H84" s="224">
        <f t="shared" si="38"/>
        <v>194.39908711144898</v>
      </c>
      <c r="I84" s="134">
        <f t="shared" si="39"/>
        <v>6.2521999999999966E-2</v>
      </c>
      <c r="J84" s="224">
        <f t="shared" si="43"/>
        <v>167.4328268522402</v>
      </c>
      <c r="K84" s="134">
        <f t="shared" si="40"/>
        <v>6.7513200000000051E-2</v>
      </c>
      <c r="L84" s="5"/>
      <c r="M84" s="5">
        <f t="shared" si="42"/>
        <v>167432.82685224019</v>
      </c>
      <c r="N84" s="5"/>
      <c r="O84" s="5"/>
      <c r="P84" s="5"/>
      <c r="Q84" s="256">
        <v>2029</v>
      </c>
      <c r="R84" s="123">
        <v>132973</v>
      </c>
      <c r="S84" s="88">
        <f t="shared" si="34"/>
        <v>6.1220092257106833E-2</v>
      </c>
      <c r="T84" s="123">
        <v>23944</v>
      </c>
      <c r="U84" s="88">
        <f t="shared" ref="U84" si="52">(T84-T83)/T83</f>
        <v>6.0313524045700118E-2</v>
      </c>
      <c r="V84" s="5"/>
      <c r="W84" s="5"/>
      <c r="X84" s="5"/>
      <c r="Y84" s="5"/>
      <c r="Z84" s="5"/>
      <c r="AA84" s="5"/>
      <c r="AB84" s="5"/>
      <c r="AC84" s="5"/>
      <c r="AD84" s="5"/>
    </row>
    <row r="85" spans="2:30" x14ac:dyDescent="0.3">
      <c r="B85" s="5"/>
      <c r="C85" s="135">
        <f t="shared" si="33"/>
        <v>2030</v>
      </c>
      <c r="D85" s="129">
        <f t="shared" si="41"/>
        <v>88999.310481949098</v>
      </c>
      <c r="E85" s="134">
        <f t="shared" si="35"/>
        <v>4.9110860489189889E-3</v>
      </c>
      <c r="F85" s="129">
        <f t="shared" si="36"/>
        <v>194649208.23870981</v>
      </c>
      <c r="G85" s="134">
        <f t="shared" si="37"/>
        <v>5.7034660243757251E-2</v>
      </c>
      <c r="H85" s="224">
        <f t="shared" si="38"/>
        <v>206.55330683583099</v>
      </c>
      <c r="I85" s="134">
        <f t="shared" si="39"/>
        <v>6.2521999999999966E-2</v>
      </c>
      <c r="J85" s="224">
        <f t="shared" si="43"/>
        <v>178.73675277808087</v>
      </c>
      <c r="K85" s="134">
        <f t="shared" si="40"/>
        <v>6.7513200000000051E-2</v>
      </c>
      <c r="L85" s="5"/>
      <c r="M85" s="5">
        <f t="shared" si="42"/>
        <v>178736.75277808087</v>
      </c>
      <c r="N85" s="5"/>
      <c r="O85" s="5"/>
      <c r="P85" s="5"/>
      <c r="Q85" s="256">
        <v>2030</v>
      </c>
      <c r="R85" s="123">
        <v>141039</v>
      </c>
      <c r="S85" s="88">
        <f t="shared" si="34"/>
        <v>6.0658930760379925E-2</v>
      </c>
      <c r="T85" s="123">
        <v>25376</v>
      </c>
      <c r="U85" s="88">
        <f t="shared" ref="U85" si="53">(T85-T84)/T84</f>
        <v>5.9806214500501172E-2</v>
      </c>
      <c r="V85" s="5"/>
      <c r="W85" s="123"/>
      <c r="X85" s="123"/>
      <c r="Y85" s="123"/>
      <c r="Z85" s="5"/>
      <c r="AA85" s="5"/>
      <c r="AB85" s="5"/>
      <c r="AC85" s="5"/>
      <c r="AD85" s="5"/>
    </row>
    <row r="86" spans="2:30" x14ac:dyDescent="0.3">
      <c r="B86" s="5"/>
      <c r="C86" s="135">
        <f t="shared" si="33"/>
        <v>2031</v>
      </c>
      <c r="D86" s="129">
        <f t="shared" si="41"/>
        <v>89436.393754020406</v>
      </c>
      <c r="E86" s="134">
        <f t="shared" si="35"/>
        <v>4.9416897041212327E-3</v>
      </c>
      <c r="F86" s="129">
        <f t="shared" si="36"/>
        <v>205750959.69732097</v>
      </c>
      <c r="G86" s="134">
        <f t="shared" si="37"/>
        <v>5.7032113018348651E-2</v>
      </c>
      <c r="H86" s="224">
        <f t="shared" si="38"/>
        <v>219.46743268582082</v>
      </c>
      <c r="I86" s="134">
        <f t="shared" si="39"/>
        <v>6.2521999999999966E-2</v>
      </c>
      <c r="J86" s="224">
        <f t="shared" si="43"/>
        <v>190.80384291573799</v>
      </c>
      <c r="K86" s="134">
        <f t="shared" si="40"/>
        <v>6.7513200000000051E-2</v>
      </c>
      <c r="L86" s="5"/>
      <c r="M86" s="5">
        <f t="shared" si="42"/>
        <v>190803.842915738</v>
      </c>
      <c r="N86" s="5"/>
      <c r="O86" s="5"/>
      <c r="P86" s="5"/>
      <c r="Q86" s="256">
        <v>2031</v>
      </c>
      <c r="R86" s="123">
        <v>149485</v>
      </c>
      <c r="S86" s="88">
        <f t="shared" si="34"/>
        <v>5.9884145520033467E-2</v>
      </c>
      <c r="T86" s="123">
        <v>26765</v>
      </c>
      <c r="U86" s="88">
        <f t="shared" ref="U86" si="54">(T86-T85)/T85</f>
        <v>5.4736759142496851E-2</v>
      </c>
      <c r="V86" s="5"/>
      <c r="W86" s="88"/>
      <c r="X86" s="88"/>
      <c r="Y86" s="88"/>
      <c r="Z86" s="5"/>
      <c r="AA86" s="5"/>
      <c r="AB86" s="5"/>
      <c r="AC86" s="5"/>
      <c r="AD86" s="5"/>
    </row>
    <row r="87" spans="2:30" x14ac:dyDescent="0.3">
      <c r="B87" s="5"/>
      <c r="C87" s="135">
        <f t="shared" si="33"/>
        <v>2032</v>
      </c>
      <c r="D87" s="129">
        <f t="shared" si="41"/>
        <v>89878.360660208375</v>
      </c>
      <c r="E87" s="134">
        <f t="shared" si="35"/>
        <v>5.0105526188821692E-3</v>
      </c>
      <c r="F87" s="129">
        <f t="shared" si="36"/>
        <v>217485371.68441227</v>
      </c>
      <c r="G87" s="134">
        <f t="shared" si="37"/>
        <v>5.7039466361806568E-2</v>
      </c>
      <c r="H87" s="224">
        <f t="shared" si="38"/>
        <v>233.18897551220371</v>
      </c>
      <c r="I87" s="134">
        <f t="shared" si="39"/>
        <v>6.2521999999999966E-2</v>
      </c>
      <c r="J87" s="224">
        <f t="shared" si="43"/>
        <v>203.68562092327679</v>
      </c>
      <c r="K87" s="134">
        <f t="shared" si="40"/>
        <v>6.7513200000000051E-2</v>
      </c>
      <c r="L87" s="5"/>
      <c r="M87" s="5">
        <f t="shared" si="42"/>
        <v>203685.62092327679</v>
      </c>
      <c r="N87" s="5"/>
      <c r="O87" s="5"/>
      <c r="P87" s="5"/>
      <c r="Q87" s="256">
        <v>2032</v>
      </c>
      <c r="R87" s="123">
        <v>158332</v>
      </c>
      <c r="S87" s="88">
        <f t="shared" si="34"/>
        <v>5.9183195638358367E-2</v>
      </c>
      <c r="T87" s="123">
        <v>28224</v>
      </c>
      <c r="U87" s="88">
        <f t="shared" ref="U87" si="55">(T87-T86)/T86</f>
        <v>5.451148888473753E-2</v>
      </c>
      <c r="V87" s="5"/>
      <c r="W87" s="5"/>
      <c r="X87" s="5"/>
      <c r="Y87" s="5"/>
      <c r="Z87" s="5"/>
      <c r="AA87" s="5"/>
      <c r="AB87" s="5"/>
      <c r="AC87" s="5"/>
      <c r="AD87" s="5"/>
    </row>
    <row r="88" spans="2:30" x14ac:dyDescent="0.3">
      <c r="B88" s="5"/>
      <c r="C88" s="135">
        <f t="shared" si="33"/>
        <v>2033</v>
      </c>
      <c r="D88" s="129">
        <f t="shared" si="41"/>
        <v>90328.700915595211</v>
      </c>
      <c r="E88" s="134">
        <f t="shared" si="35"/>
        <v>4.9544419297891107E-3</v>
      </c>
      <c r="F88" s="129">
        <f t="shared" si="36"/>
        <v>229890621.22679031</v>
      </c>
      <c r="G88" s="134">
        <f t="shared" si="37"/>
        <v>5.703541320357397E-2</v>
      </c>
      <c r="H88" s="224">
        <f t="shared" si="38"/>
        <v>247.7684166391777</v>
      </c>
      <c r="I88" s="134">
        <f t="shared" si="39"/>
        <v>6.2521999999999966E-2</v>
      </c>
      <c r="J88" s="224">
        <f t="shared" si="43"/>
        <v>217.43708898579416</v>
      </c>
      <c r="K88" s="134">
        <f t="shared" si="40"/>
        <v>6.7513200000000051E-2</v>
      </c>
      <c r="L88" s="5"/>
      <c r="M88" s="5">
        <f t="shared" si="42"/>
        <v>217437.08898579417</v>
      </c>
      <c r="N88" s="5"/>
      <c r="O88" s="5"/>
      <c r="P88" s="5"/>
      <c r="Q88" s="256">
        <v>2033</v>
      </c>
      <c r="R88" s="123">
        <v>167637</v>
      </c>
      <c r="S88" s="88">
        <f t="shared" si="34"/>
        <v>5.8768915948765883E-2</v>
      </c>
      <c r="T88" s="123">
        <v>29757</v>
      </c>
      <c r="U88" s="88">
        <f t="shared" ref="U88" si="56">(T88-T87)/T87</f>
        <v>5.4315476190476192E-2</v>
      </c>
      <c r="V88" s="5"/>
      <c r="W88" s="123"/>
      <c r="X88" s="123"/>
      <c r="Y88" s="123"/>
      <c r="Z88" s="5"/>
      <c r="AA88" s="5"/>
      <c r="AB88" s="5"/>
      <c r="AC88" s="5"/>
      <c r="AD88" s="5"/>
    </row>
    <row r="89" spans="2:30" x14ac:dyDescent="0.3">
      <c r="B89" s="5"/>
      <c r="C89" s="135">
        <f t="shared" si="33"/>
        <v>2034</v>
      </c>
      <c r="D89" s="129">
        <f t="shared" si="41"/>
        <v>90776.229218874811</v>
      </c>
      <c r="E89" s="134">
        <f t="shared" si="35"/>
        <v>4.9688943057522028E-3</v>
      </c>
      <c r="F89" s="129">
        <f t="shared" si="36"/>
        <v>243002527.80008662</v>
      </c>
      <c r="G89" s="134">
        <f t="shared" si="37"/>
        <v>5.7035664190298707E-2</v>
      </c>
      <c r="H89" s="224">
        <f t="shared" si="38"/>
        <v>263.25939358429235</v>
      </c>
      <c r="I89" s="134">
        <f t="shared" si="39"/>
        <v>6.2521999999999966E-2</v>
      </c>
      <c r="J89" s="224">
        <f t="shared" si="43"/>
        <v>232.11696266190987</v>
      </c>
      <c r="K89" s="134">
        <f t="shared" si="40"/>
        <v>6.7513200000000051E-2</v>
      </c>
      <c r="L89" s="5"/>
      <c r="M89" s="5">
        <f t="shared" si="42"/>
        <v>232116.96266190987</v>
      </c>
      <c r="N89" s="5"/>
      <c r="O89" s="5"/>
      <c r="P89" s="5"/>
      <c r="Q89" s="256">
        <v>2034</v>
      </c>
      <c r="R89" s="123">
        <v>177417</v>
      </c>
      <c r="S89" s="88">
        <f t="shared" si="34"/>
        <v>5.8340342525814708E-2</v>
      </c>
      <c r="T89" s="123">
        <v>31367</v>
      </c>
      <c r="U89" s="88">
        <f t="shared" ref="U89" si="57">(T89-T88)/T88</f>
        <v>5.410491649023759E-2</v>
      </c>
      <c r="V89" s="5"/>
      <c r="W89" s="5"/>
      <c r="X89" s="5"/>
      <c r="Y89" s="5"/>
      <c r="Z89" s="5"/>
      <c r="AA89" s="5"/>
      <c r="AB89" s="5"/>
      <c r="AC89" s="5"/>
      <c r="AD89" s="5"/>
    </row>
    <row r="90" spans="2:30" x14ac:dyDescent="0.3">
      <c r="B90" s="5"/>
      <c r="C90" s="135">
        <f t="shared" si="33"/>
        <v>2035</v>
      </c>
      <c r="D90" s="129">
        <f t="shared" si="41"/>
        <v>91227.286707338135</v>
      </c>
      <c r="E90" s="134">
        <f t="shared" si="35"/>
        <v>4.977962669950653E-3</v>
      </c>
      <c r="F90" s="129">
        <f t="shared" si="36"/>
        <v>256862338.37308609</v>
      </c>
      <c r="G90" s="134">
        <f t="shared" si="37"/>
        <v>5.7036847916933198E-2</v>
      </c>
      <c r="H90" s="224">
        <f t="shared" si="38"/>
        <v>279.71889738996947</v>
      </c>
      <c r="I90" s="134">
        <f t="shared" si="39"/>
        <v>6.2521999999999966E-2</v>
      </c>
      <c r="J90" s="224">
        <f t="shared" si="43"/>
        <v>247.78792158549592</v>
      </c>
      <c r="K90" s="134">
        <f t="shared" si="40"/>
        <v>6.7513200000000051E-2</v>
      </c>
      <c r="L90" s="5"/>
      <c r="M90" s="5">
        <f t="shared" si="42"/>
        <v>247787.92158549593</v>
      </c>
      <c r="N90" s="5"/>
      <c r="O90" s="5"/>
      <c r="P90" s="5"/>
      <c r="Q90" s="256">
        <v>2035</v>
      </c>
      <c r="R90" s="123">
        <v>187694</v>
      </c>
      <c r="S90" s="88">
        <f t="shared" si="34"/>
        <v>5.7925677922634249E-2</v>
      </c>
      <c r="T90" s="123">
        <v>33056</v>
      </c>
      <c r="U90" s="88">
        <f t="shared" ref="U90" si="58">(T90-T89)/T89</f>
        <v>5.3846399081837602E-2</v>
      </c>
      <c r="V90" s="5"/>
      <c r="W90" s="5"/>
      <c r="X90" s="5"/>
      <c r="Y90" s="5"/>
      <c r="Z90" s="5"/>
      <c r="AA90" s="5"/>
      <c r="AB90" s="5"/>
      <c r="AC90" s="5"/>
      <c r="AD90" s="5"/>
    </row>
    <row r="91" spans="2:30" x14ac:dyDescent="0.3">
      <c r="B91" s="5"/>
      <c r="C91" s="135">
        <f t="shared" si="33"/>
        <v>2036</v>
      </c>
      <c r="D91" s="129">
        <f t="shared" si="41"/>
        <v>91681.412735048143</v>
      </c>
      <c r="E91" s="134">
        <f t="shared" si="35"/>
        <v>4.9670995884882885E-3</v>
      </c>
      <c r="F91" s="129">
        <f t="shared" si="36"/>
        <v>271512956.50245965</v>
      </c>
      <c r="G91" s="134">
        <f t="shared" si="37"/>
        <v>5.7035975103416847E-2</v>
      </c>
      <c r="H91" s="224">
        <f t="shared" si="38"/>
        <v>297.20748229258515</v>
      </c>
      <c r="I91" s="134">
        <f t="shared" si="39"/>
        <v>6.2521999999999966E-2</v>
      </c>
      <c r="J91" s="224">
        <f t="shared" si="43"/>
        <v>264.5168770930818</v>
      </c>
      <c r="K91" s="134">
        <f t="shared" si="40"/>
        <v>6.7513200000000051E-2</v>
      </c>
      <c r="L91" s="5"/>
      <c r="M91" s="5">
        <f t="shared" si="42"/>
        <v>264516.87709308183</v>
      </c>
      <c r="N91" s="5"/>
      <c r="O91" s="5"/>
      <c r="P91" s="5"/>
      <c r="Q91" s="256">
        <v>2036</v>
      </c>
      <c r="R91" s="123">
        <v>198439</v>
      </c>
      <c r="S91" s="88">
        <f t="shared" si="34"/>
        <v>5.7247434654277708E-2</v>
      </c>
      <c r="T91" s="123">
        <v>34821</v>
      </c>
      <c r="U91" s="88">
        <f t="shared" ref="U91" si="59">(T91-T90)/T90</f>
        <v>5.3394240077444338E-2</v>
      </c>
      <c r="V91" s="5"/>
      <c r="W91" s="5"/>
      <c r="X91" s="5"/>
      <c r="Y91" s="5"/>
      <c r="Z91" s="5"/>
      <c r="AA91" s="5"/>
      <c r="AB91" s="5"/>
      <c r="AC91" s="5"/>
      <c r="AD91" s="5"/>
    </row>
    <row r="92" spans="2:30" x14ac:dyDescent="0.3">
      <c r="B92" s="5"/>
      <c r="C92" s="135">
        <f t="shared" si="33"/>
        <v>2037</v>
      </c>
      <c r="D92" s="129">
        <f t="shared" si="41"/>
        <v>92136.803442516422</v>
      </c>
      <c r="E92" s="134">
        <f t="shared" si="35"/>
        <v>4.971318843482786E-3</v>
      </c>
      <c r="F92" s="129">
        <f t="shared" si="36"/>
        <v>286998962.72978902</v>
      </c>
      <c r="G92" s="134">
        <f t="shared" si="37"/>
        <v>5.703616240343079E-2</v>
      </c>
      <c r="H92" s="224">
        <f t="shared" si="38"/>
        <v>315.78948850048215</v>
      </c>
      <c r="I92" s="134">
        <f t="shared" si="39"/>
        <v>6.2521999999999966E-2</v>
      </c>
      <c r="J92" s="224">
        <f t="shared" si="43"/>
        <v>282.37525791964242</v>
      </c>
      <c r="K92" s="134">
        <f t="shared" si="40"/>
        <v>6.7513200000000051E-2</v>
      </c>
      <c r="L92" s="5"/>
      <c r="M92" s="5">
        <f t="shared" si="42"/>
        <v>282375.25791964243</v>
      </c>
      <c r="N92" s="5"/>
      <c r="O92" s="5"/>
      <c r="P92" s="5"/>
      <c r="Q92" s="256">
        <v>2037</v>
      </c>
      <c r="R92" s="123">
        <v>209678</v>
      </c>
      <c r="S92" s="88">
        <f t="shared" si="34"/>
        <v>5.6637052192361384E-2</v>
      </c>
      <c r="T92" s="123">
        <v>36666</v>
      </c>
      <c r="U92" s="88">
        <f t="shared" ref="U92" si="60">(T92-T91)/T91</f>
        <v>5.298526751098475E-2</v>
      </c>
      <c r="V92" s="5"/>
      <c r="W92" s="5"/>
      <c r="X92" s="5"/>
      <c r="Y92" s="5"/>
      <c r="Z92" s="5"/>
      <c r="AA92" s="5"/>
      <c r="AB92" s="5"/>
      <c r="AC92" s="5"/>
      <c r="AD92" s="5"/>
    </row>
    <row r="93" spans="2:30" x14ac:dyDescent="0.3">
      <c r="B93" s="5"/>
      <c r="C93" s="135">
        <f t="shared" si="33"/>
        <v>2038</v>
      </c>
      <c r="D93" s="129">
        <f t="shared" si="41"/>
        <v>92594.84486964847</v>
      </c>
      <c r="E93" s="134">
        <f t="shared" si="35"/>
        <v>4.9721270240261628E-3</v>
      </c>
      <c r="F93" s="129">
        <f t="shared" si="36"/>
        <v>303368282.17766142</v>
      </c>
      <c r="G93" s="134">
        <f t="shared" si="37"/>
        <v>5.7036328474526998E-2</v>
      </c>
      <c r="H93" s="224">
        <f t="shared" si="38"/>
        <v>335.53327890050929</v>
      </c>
      <c r="I93" s="134">
        <f t="shared" si="39"/>
        <v>6.2521999999999966E-2</v>
      </c>
      <c r="J93" s="224">
        <f t="shared" si="43"/>
        <v>301.43931518262281</v>
      </c>
      <c r="K93" s="134">
        <f t="shared" si="40"/>
        <v>6.7513199999999829E-2</v>
      </c>
      <c r="L93" s="5"/>
      <c r="M93" s="5">
        <f t="shared" si="42"/>
        <v>301439.31518262281</v>
      </c>
      <c r="N93" s="5"/>
      <c r="O93" s="5"/>
      <c r="P93" s="5"/>
      <c r="Q93" s="256">
        <v>2038</v>
      </c>
      <c r="R93" s="123">
        <v>221505</v>
      </c>
      <c r="S93" s="88">
        <f t="shared" si="34"/>
        <v>5.6405536107746165E-2</v>
      </c>
      <c r="T93" s="123">
        <v>38606</v>
      </c>
      <c r="U93" s="88">
        <f t="shared" ref="U93" si="61">(T93-T92)/T92</f>
        <v>5.2910052910052907E-2</v>
      </c>
      <c r="V93" s="5"/>
      <c r="W93" s="5"/>
      <c r="X93" s="5"/>
      <c r="Y93" s="5"/>
      <c r="Z93" s="5"/>
      <c r="AA93" s="5"/>
      <c r="AB93" s="5"/>
      <c r="AC93" s="5"/>
      <c r="AD93" s="5"/>
    </row>
    <row r="94" spans="2:30" x14ac:dyDescent="0.3">
      <c r="B94" s="5"/>
      <c r="C94" s="135">
        <f t="shared" si="33"/>
        <v>2039</v>
      </c>
      <c r="D94" s="129">
        <f t="shared" si="41"/>
        <v>93055.238200110354</v>
      </c>
      <c r="E94" s="134">
        <f t="shared" si="35"/>
        <v>4.9701818162481981E-3</v>
      </c>
      <c r="F94" s="129">
        <f t="shared" si="36"/>
        <v>320671295.1686995</v>
      </c>
      <c r="G94" s="134">
        <f t="shared" si="37"/>
        <v>5.7036155327115035E-2</v>
      </c>
      <c r="H94" s="224">
        <f t="shared" si="38"/>
        <v>356.51149056392694</v>
      </c>
      <c r="I94" s="134">
        <f t="shared" si="39"/>
        <v>6.2521999999999966E-2</v>
      </c>
      <c r="J94" s="224">
        <f t="shared" si="43"/>
        <v>321.79044795641028</v>
      </c>
      <c r="K94" s="134">
        <f t="shared" si="40"/>
        <v>6.7513200000000051E-2</v>
      </c>
      <c r="L94" s="5"/>
      <c r="M94" s="5">
        <f t="shared" si="42"/>
        <v>321790.44795641029</v>
      </c>
      <c r="N94" s="5"/>
      <c r="O94" s="5"/>
      <c r="P94" s="5"/>
      <c r="Q94" s="256">
        <v>2039</v>
      </c>
      <c r="R94" s="123">
        <v>233863</v>
      </c>
      <c r="S94" s="88">
        <f t="shared" si="34"/>
        <v>5.5791065664431955E-2</v>
      </c>
      <c r="T94" s="123">
        <v>40634</v>
      </c>
      <c r="U94" s="88">
        <f t="shared" ref="U94" si="62">(T94-T93)/T93</f>
        <v>5.2530694710666737E-2</v>
      </c>
      <c r="V94" s="5"/>
      <c r="W94" s="5"/>
      <c r="X94" s="5"/>
      <c r="Y94" s="5"/>
      <c r="Z94" s="5"/>
      <c r="AA94" s="5"/>
      <c r="AB94" s="5"/>
      <c r="AC94" s="5"/>
      <c r="AD94" s="5"/>
    </row>
    <row r="95" spans="2:30" x14ac:dyDescent="0.3">
      <c r="B95" s="5"/>
      <c r="C95" s="135">
        <f t="shared" si="33"/>
        <v>2040</v>
      </c>
      <c r="D95" s="129">
        <f t="shared" si="41"/>
        <v>93517.73965291919</v>
      </c>
      <c r="E95" s="134">
        <f t="shared" si="35"/>
        <v>4.9712092276021913E-3</v>
      </c>
      <c r="F95" s="129">
        <f t="shared" si="36"/>
        <v>338961152.96888858</v>
      </c>
      <c r="G95" s="134">
        <f t="shared" si="37"/>
        <v>5.7036215401687906E-2</v>
      </c>
      <c r="H95" s="224">
        <f t="shared" si="38"/>
        <v>378.80130197696479</v>
      </c>
      <c r="I95" s="134">
        <f t="shared" si="39"/>
        <v>6.2521999999999966E-2</v>
      </c>
      <c r="J95" s="225">
        <f>(J94+(J94*$K$73))</f>
        <v>343.51555082738099</v>
      </c>
      <c r="K95" s="134">
        <f t="shared" si="40"/>
        <v>6.7513200000000051E-2</v>
      </c>
      <c r="L95" s="5"/>
      <c r="M95" s="5">
        <f t="shared" si="42"/>
        <v>343515.55082738097</v>
      </c>
      <c r="N95" s="5"/>
      <c r="O95" s="5"/>
      <c r="P95" s="5"/>
      <c r="Q95" s="256">
        <v>2040</v>
      </c>
      <c r="R95" s="123">
        <v>246816</v>
      </c>
      <c r="S95" s="88">
        <f t="shared" si="34"/>
        <v>5.5387128361476592E-2</v>
      </c>
      <c r="T95" s="123">
        <v>42759</v>
      </c>
      <c r="U95" s="88">
        <f t="shared" ref="U95" si="63">(T95-T94)/T94</f>
        <v>5.229610670866762E-2</v>
      </c>
      <c r="V95" s="5"/>
      <c r="W95" s="123"/>
      <c r="X95" s="123"/>
      <c r="Y95" s="123"/>
      <c r="Z95" s="5"/>
      <c r="AA95" s="5"/>
      <c r="AB95" s="5"/>
      <c r="AC95" s="5"/>
      <c r="AD95" s="5"/>
    </row>
    <row r="96" spans="2:30" x14ac:dyDescent="0.3">
      <c r="B96" s="5"/>
      <c r="C96" s="5"/>
      <c r="E96" s="5"/>
      <c r="F96" s="5"/>
      <c r="G96" s="5"/>
      <c r="H96" s="5"/>
      <c r="I96" s="5"/>
      <c r="J96" s="5"/>
      <c r="K96" s="5"/>
      <c r="L96" s="5"/>
      <c r="M96" s="5"/>
      <c r="N96" s="5"/>
      <c r="O96" s="5"/>
      <c r="P96" s="5"/>
      <c r="Q96" s="256">
        <f>Q95+1</f>
        <v>2041</v>
      </c>
      <c r="R96" s="123">
        <v>260044</v>
      </c>
      <c r="S96" s="88">
        <f t="shared" si="34"/>
        <v>5.3594580578244524E-2</v>
      </c>
      <c r="T96" s="123">
        <v>44936</v>
      </c>
      <c r="U96" s="88">
        <f t="shared" ref="U96" si="64">(T96-T95)/T95</f>
        <v>5.0913258027549757E-2</v>
      </c>
      <c r="V96" s="5"/>
      <c r="W96" s="88"/>
      <c r="X96" s="88"/>
      <c r="Y96" s="88"/>
      <c r="Z96" s="5"/>
      <c r="AA96" s="5"/>
      <c r="AB96" s="5"/>
      <c r="AC96" s="5"/>
      <c r="AD96" s="5"/>
    </row>
    <row r="97" spans="2:21" x14ac:dyDescent="0.3">
      <c r="B97" s="5"/>
      <c r="Q97" s="256">
        <f t="shared" ref="Q97:Q104" si="65">Q96+1</f>
        <v>2042</v>
      </c>
      <c r="R97" s="257">
        <v>273781</v>
      </c>
      <c r="S97" s="88">
        <f t="shared" si="34"/>
        <v>5.2825675654889173E-2</v>
      </c>
      <c r="T97" s="257">
        <v>47196</v>
      </c>
      <c r="U97" s="88">
        <f t="shared" ref="U97" si="66">(T97-T96)/T96</f>
        <v>5.0293751112693609E-2</v>
      </c>
    </row>
    <row r="98" spans="2:21" x14ac:dyDescent="0.3">
      <c r="Q98" s="256">
        <f t="shared" si="65"/>
        <v>2043</v>
      </c>
      <c r="R98" s="257">
        <v>288048</v>
      </c>
      <c r="S98" s="88">
        <f t="shared" si="34"/>
        <v>5.2110993823530488E-2</v>
      </c>
      <c r="T98" s="257">
        <v>49542</v>
      </c>
      <c r="U98" s="88">
        <f t="shared" ref="U98" si="67">(T98-T97)/T97</f>
        <v>4.9707602339181284E-2</v>
      </c>
    </row>
    <row r="99" spans="2:21" x14ac:dyDescent="0.3">
      <c r="Q99" s="256">
        <f t="shared" si="65"/>
        <v>2044</v>
      </c>
      <c r="R99" s="257">
        <v>302863</v>
      </c>
      <c r="S99" s="88">
        <f t="shared" si="34"/>
        <v>5.1432400155529634E-2</v>
      </c>
      <c r="T99" s="257">
        <v>51977</v>
      </c>
      <c r="U99" s="88">
        <f t="shared" ref="U99" si="68">(T99-T98)/T98</f>
        <v>4.9150215978361791E-2</v>
      </c>
    </row>
    <row r="100" spans="2:21" x14ac:dyDescent="0.3">
      <c r="Q100" s="256">
        <f t="shared" si="65"/>
        <v>2045</v>
      </c>
      <c r="R100" s="257">
        <v>318241</v>
      </c>
      <c r="S100" s="88">
        <f t="shared" si="34"/>
        <v>5.0775433116623685E-2</v>
      </c>
      <c r="T100" s="257">
        <v>54503</v>
      </c>
      <c r="U100" s="88">
        <f t="shared" ref="U100" si="69">(T100-T99)/T99</f>
        <v>4.8598418531273446E-2</v>
      </c>
    </row>
    <row r="101" spans="2:21" x14ac:dyDescent="0.3">
      <c r="Q101" s="256">
        <f t="shared" si="65"/>
        <v>2046</v>
      </c>
      <c r="R101" s="257">
        <v>334150</v>
      </c>
      <c r="S101" s="88">
        <f t="shared" si="34"/>
        <v>4.9990416068325577E-2</v>
      </c>
      <c r="T101" s="257">
        <v>57115</v>
      </c>
      <c r="U101" s="88">
        <f t="shared" ref="U101" si="70">(T101-T100)/T100</f>
        <v>4.7923967488028185E-2</v>
      </c>
    </row>
    <row r="102" spans="2:21" x14ac:dyDescent="0.3">
      <c r="Q102" s="256">
        <f t="shared" si="65"/>
        <v>2047</v>
      </c>
      <c r="R102" s="257">
        <v>350610</v>
      </c>
      <c r="S102" s="88">
        <f t="shared" si="34"/>
        <v>4.925931467903636E-2</v>
      </c>
      <c r="T102" s="257">
        <v>59816</v>
      </c>
      <c r="U102" s="88">
        <f t="shared" ref="U102" si="71">(T102-T101)/T101</f>
        <v>4.7290554145145762E-2</v>
      </c>
    </row>
    <row r="103" spans="2:21" x14ac:dyDescent="0.3">
      <c r="Q103" s="256">
        <f t="shared" si="65"/>
        <v>2048</v>
      </c>
      <c r="R103" s="257">
        <v>367640</v>
      </c>
      <c r="S103" s="88">
        <f t="shared" si="34"/>
        <v>4.8572487949573598E-2</v>
      </c>
      <c r="T103" s="257">
        <v>62609</v>
      </c>
      <c r="U103" s="88">
        <f t="shared" ref="U103" si="72">(T103-T102)/T102</f>
        <v>4.6693192456867726E-2</v>
      </c>
    </row>
    <row r="104" spans="2:21" x14ac:dyDescent="0.3">
      <c r="Q104" s="256">
        <f t="shared" si="65"/>
        <v>2049</v>
      </c>
      <c r="R104" s="257">
        <v>385254</v>
      </c>
      <c r="S104" s="88">
        <f t="shared" si="34"/>
        <v>4.791099989119791E-2</v>
      </c>
      <c r="T104" s="257">
        <v>65497</v>
      </c>
      <c r="U104" s="88">
        <f t="shared" ref="U104" si="73">(T104-T103)/T103</f>
        <v>4.6127553546614707E-2</v>
      </c>
    </row>
    <row r="105" spans="2:21" x14ac:dyDescent="0.3">
      <c r="Q105" s="256">
        <f>Q104+1</f>
        <v>2050</v>
      </c>
      <c r="R105" s="257">
        <v>403465</v>
      </c>
      <c r="S105" s="88">
        <f t="shared" si="34"/>
        <v>4.7270112704864843E-2</v>
      </c>
      <c r="T105" s="257">
        <v>68483</v>
      </c>
      <c r="U105" s="88">
        <f t="shared" ref="U105" si="74">(T105-T104)/T104</f>
        <v>4.5589874345389865E-2</v>
      </c>
    </row>
    <row r="106" spans="2:21" x14ac:dyDescent="0.3">
      <c r="S106" s="258">
        <f>AVERAGE(S79:S105)</f>
        <v>5.4703282921598644E-2</v>
      </c>
      <c r="U106" s="258">
        <f>AVERAGE(U79:U105)</f>
        <v>5.2204335366457411E-2</v>
      </c>
    </row>
  </sheetData>
  <mergeCells count="16">
    <mergeCell ref="M15:AC15"/>
    <mergeCell ref="C46:L46"/>
    <mergeCell ref="M46:AC46"/>
    <mergeCell ref="R68:S68"/>
    <mergeCell ref="C7:L7"/>
    <mergeCell ref="M7:AC7"/>
    <mergeCell ref="L34:AC34"/>
    <mergeCell ref="C5:F5"/>
    <mergeCell ref="F68:G68"/>
    <mergeCell ref="H68:I68"/>
    <mergeCell ref="J68:K68"/>
    <mergeCell ref="C32:F32"/>
    <mergeCell ref="C34:K34"/>
    <mergeCell ref="C60:K60"/>
    <mergeCell ref="C68:E68"/>
    <mergeCell ref="C15:L15"/>
  </mergeCells>
  <pageMargins left="0.7" right="0.7" top="0.75" bottom="0.75" header="0.3" footer="0.3"/>
  <pageSetup scale="32" orientation="portrait" r:id="rId1"/>
  <colBreaks count="1" manualBreakCount="1">
    <brk id="29" max="1048575" man="1"/>
  </colBreaks>
  <ignoredErrors>
    <ignoredError sqref="D40:K4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29"/>
  <sheetViews>
    <sheetView view="pageBreakPreview" zoomScale="70" zoomScaleNormal="70" zoomScaleSheetLayoutView="70" workbookViewId="0">
      <pane xSplit="12" ySplit="7" topLeftCell="M8" activePane="bottomRight" state="frozen"/>
      <selection pane="topRight" activeCell="M1" sqref="M1"/>
      <selection pane="bottomLeft" activeCell="A8" sqref="A8"/>
      <selection pane="bottomRight" activeCell="AF20" sqref="AF20"/>
    </sheetView>
  </sheetViews>
  <sheetFormatPr defaultRowHeight="14.4" x14ac:dyDescent="0.3"/>
  <cols>
    <col min="1" max="1" width="2.5546875" customWidth="1"/>
    <col min="2" max="2" width="2.6640625" customWidth="1"/>
    <col min="3" max="3" width="9.109375" style="11"/>
    <col min="4" max="5" width="30.6640625" customWidth="1"/>
    <col min="6" max="6" width="25.77734375" customWidth="1"/>
    <col min="7" max="7" width="20.6640625" customWidth="1"/>
    <col min="8" max="8" width="15.6640625" customWidth="1"/>
    <col min="9" max="9" width="30.77734375" customWidth="1"/>
    <col min="10" max="10" width="25.77734375" customWidth="1"/>
    <col min="11" max="11" width="35.77734375" customWidth="1"/>
    <col min="12" max="12" width="20.77734375" customWidth="1"/>
    <col min="13" max="33" width="12.6640625" customWidth="1"/>
    <col min="34" max="34" width="2.5546875" customWidth="1"/>
  </cols>
  <sheetData>
    <row r="1" spans="1:34" ht="15" customHeight="1" x14ac:dyDescent="0.3"/>
    <row r="2" spans="1:34" ht="15" customHeight="1" thickBot="1" x14ac:dyDescent="0.35">
      <c r="A2" s="5"/>
      <c r="B2" s="5"/>
      <c r="C2" s="2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15" customHeight="1" thickTop="1" x14ac:dyDescent="0.3">
      <c r="A3" s="5"/>
      <c r="B3" s="5"/>
      <c r="C3" s="487" t="s">
        <v>509</v>
      </c>
      <c r="D3" s="488"/>
      <c r="E3" s="489"/>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x14ac:dyDescent="0.3">
      <c r="A4" s="5"/>
      <c r="B4" s="5"/>
      <c r="C4" s="490"/>
      <c r="D4" s="491"/>
      <c r="E4" s="492"/>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15" thickBot="1" x14ac:dyDescent="0.35">
      <c r="A5" s="5"/>
      <c r="B5" s="5"/>
      <c r="C5" s="493"/>
      <c r="D5" s="494"/>
      <c r="E5" s="49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4" ht="15.6" thickTop="1" thickBot="1" x14ac:dyDescent="0.35">
      <c r="A6" s="5"/>
      <c r="B6" s="5"/>
      <c r="C6" s="2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2.4" thickTop="1" thickBot="1" x14ac:dyDescent="0.35">
      <c r="A7" s="5"/>
      <c r="B7" s="5"/>
      <c r="C7" s="198" t="s">
        <v>26</v>
      </c>
      <c r="D7" s="199" t="s">
        <v>496</v>
      </c>
      <c r="E7" s="199" t="s">
        <v>11</v>
      </c>
      <c r="F7" s="199" t="s">
        <v>444</v>
      </c>
      <c r="G7" s="199" t="s">
        <v>148</v>
      </c>
      <c r="H7" s="199" t="s">
        <v>149</v>
      </c>
      <c r="I7" s="199" t="s">
        <v>150</v>
      </c>
      <c r="J7" s="199" t="s">
        <v>158</v>
      </c>
      <c r="K7" s="199" t="s">
        <v>159</v>
      </c>
      <c r="L7" s="342" t="s">
        <v>151</v>
      </c>
      <c r="M7" s="200" t="str">
        <f>'RPS Compliance Plan'!E7</f>
        <v>Year 5
2024</v>
      </c>
      <c r="N7" s="200" t="str">
        <f>'RPS Compliance Plan'!F7</f>
        <v>Year 6
2025</v>
      </c>
      <c r="O7" s="200" t="str">
        <f>'RPS Compliance Plan'!G7</f>
        <v>Year 7
2026</v>
      </c>
      <c r="P7" s="200" t="str">
        <f>'RPS Compliance Plan'!H7</f>
        <v>Year 8
2027</v>
      </c>
      <c r="Q7" s="200" t="str">
        <f>'RPS Compliance Plan'!I7</f>
        <v>Year 9
2028</v>
      </c>
      <c r="R7" s="200" t="str">
        <f>'RPS Compliance Plan'!J7</f>
        <v>Year 10
2029</v>
      </c>
      <c r="S7" s="200" t="str">
        <f>'RPS Compliance Plan'!K7</f>
        <v>Year 11
2030</v>
      </c>
      <c r="T7" s="200" t="str">
        <f>'RPS Compliance Plan'!L7</f>
        <v>Year 12
2031</v>
      </c>
      <c r="U7" s="200" t="str">
        <f>'RPS Compliance Plan'!M7</f>
        <v>Year 13
2032</v>
      </c>
      <c r="V7" s="200" t="str">
        <f>'RPS Compliance Plan'!N7</f>
        <v>Year 14
2033</v>
      </c>
      <c r="W7" s="200" t="str">
        <f>'RPS Compliance Plan'!O7</f>
        <v>Year 15
2034</v>
      </c>
      <c r="X7" s="200" t="s">
        <v>454</v>
      </c>
      <c r="Y7" s="200" t="s">
        <v>455</v>
      </c>
      <c r="Z7" s="200" t="s">
        <v>456</v>
      </c>
      <c r="AA7" s="200" t="s">
        <v>457</v>
      </c>
      <c r="AB7" s="200" t="s">
        <v>458</v>
      </c>
      <c r="AC7" s="201" t="s">
        <v>459</v>
      </c>
      <c r="AD7" s="200" t="s">
        <v>460</v>
      </c>
      <c r="AE7" s="200" t="s">
        <v>461</v>
      </c>
      <c r="AF7" s="200" t="s">
        <v>462</v>
      </c>
      <c r="AG7" s="201" t="s">
        <v>463</v>
      </c>
      <c r="AH7" s="5"/>
    </row>
    <row r="8" spans="1:34" ht="16.8" thickTop="1" thickBot="1" x14ac:dyDescent="0.35">
      <c r="A8" s="5"/>
      <c r="B8" s="5"/>
      <c r="C8" s="498">
        <v>1</v>
      </c>
      <c r="D8" s="204"/>
      <c r="E8" s="205"/>
      <c r="F8" s="206"/>
      <c r="G8" s="206"/>
      <c r="H8" s="207"/>
      <c r="I8" s="207"/>
      <c r="J8" s="208"/>
      <c r="K8" s="208"/>
      <c r="L8" s="343" t="s">
        <v>3</v>
      </c>
      <c r="M8" s="196"/>
      <c r="N8" s="196"/>
      <c r="O8" s="196"/>
      <c r="P8" s="196"/>
      <c r="Q8" s="196"/>
      <c r="R8" s="196"/>
      <c r="S8" s="196"/>
      <c r="T8" s="196"/>
      <c r="U8" s="196"/>
      <c r="V8" s="196"/>
      <c r="W8" s="196"/>
      <c r="X8" s="196"/>
      <c r="Y8" s="196"/>
      <c r="Z8" s="196"/>
      <c r="AA8" s="196"/>
      <c r="AB8" s="196"/>
      <c r="AC8" s="197"/>
      <c r="AD8" s="196"/>
      <c r="AE8" s="196"/>
      <c r="AF8" s="196"/>
      <c r="AG8" s="197"/>
      <c r="AH8" s="5"/>
    </row>
    <row r="9" spans="1:34" ht="16.8" thickTop="1" thickBot="1" x14ac:dyDescent="0.35">
      <c r="A9" s="5"/>
      <c r="B9" s="5"/>
      <c r="C9" s="496"/>
      <c r="D9" s="203">
        <f>D8</f>
        <v>0</v>
      </c>
      <c r="E9" s="203">
        <f t="shared" ref="E9:K9" si="0">E8</f>
        <v>0</v>
      </c>
      <c r="F9" s="187">
        <f t="shared" si="0"/>
        <v>0</v>
      </c>
      <c r="G9" s="187">
        <f t="shared" si="0"/>
        <v>0</v>
      </c>
      <c r="H9" s="187">
        <f t="shared" si="0"/>
        <v>0</v>
      </c>
      <c r="I9" s="187">
        <f t="shared" si="0"/>
        <v>0</v>
      </c>
      <c r="J9" s="202">
        <f t="shared" si="0"/>
        <v>0</v>
      </c>
      <c r="K9" s="202">
        <f t="shared" si="0"/>
        <v>0</v>
      </c>
      <c r="L9" s="344" t="s">
        <v>4</v>
      </c>
      <c r="M9" s="186"/>
      <c r="N9" s="186"/>
      <c r="O9" s="186"/>
      <c r="P9" s="186"/>
      <c r="Q9" s="186"/>
      <c r="R9" s="186"/>
      <c r="S9" s="186"/>
      <c r="T9" s="186"/>
      <c r="U9" s="186"/>
      <c r="V9" s="186"/>
      <c r="W9" s="186"/>
      <c r="X9" s="186"/>
      <c r="Y9" s="186"/>
      <c r="Z9" s="186"/>
      <c r="AA9" s="186"/>
      <c r="AB9" s="186"/>
      <c r="AC9" s="191"/>
      <c r="AD9" s="186"/>
      <c r="AE9" s="186"/>
      <c r="AF9" s="186"/>
      <c r="AG9" s="191"/>
      <c r="AH9" s="5"/>
    </row>
    <row r="10" spans="1:34" ht="16.8" thickTop="1" thickBot="1" x14ac:dyDescent="0.35">
      <c r="A10" s="5"/>
      <c r="B10" s="5"/>
      <c r="C10" s="496">
        <f>C8+1</f>
        <v>2</v>
      </c>
      <c r="D10" s="204"/>
      <c r="E10" s="205"/>
      <c r="F10" s="206"/>
      <c r="G10" s="206"/>
      <c r="H10" s="207"/>
      <c r="I10" s="207"/>
      <c r="J10" s="208"/>
      <c r="K10" s="208"/>
      <c r="L10" s="344" t="s">
        <v>3</v>
      </c>
      <c r="M10" s="188"/>
      <c r="N10" s="188"/>
      <c r="O10" s="188"/>
      <c r="P10" s="188"/>
      <c r="Q10" s="188"/>
      <c r="R10" s="188"/>
      <c r="S10" s="188"/>
      <c r="T10" s="188"/>
      <c r="U10" s="188"/>
      <c r="V10" s="188"/>
      <c r="W10" s="188"/>
      <c r="X10" s="188"/>
      <c r="Y10" s="188"/>
      <c r="Z10" s="188"/>
      <c r="AA10" s="188"/>
      <c r="AB10" s="189"/>
      <c r="AC10" s="192"/>
      <c r="AD10" s="188"/>
      <c r="AE10" s="188"/>
      <c r="AF10" s="189"/>
      <c r="AG10" s="192"/>
      <c r="AH10" s="5"/>
    </row>
    <row r="11" spans="1:34" ht="16.8" thickTop="1" thickBot="1" x14ac:dyDescent="0.35">
      <c r="A11" s="5"/>
      <c r="B11" s="5"/>
      <c r="C11" s="496"/>
      <c r="D11" s="203">
        <f>D10</f>
        <v>0</v>
      </c>
      <c r="E11" s="203">
        <f t="shared" ref="E11" si="1">E10</f>
        <v>0</v>
      </c>
      <c r="F11" s="187">
        <f t="shared" ref="F11" si="2">F10</f>
        <v>0</v>
      </c>
      <c r="G11" s="187">
        <f t="shared" ref="G11" si="3">G10</f>
        <v>0</v>
      </c>
      <c r="H11" s="187">
        <f t="shared" ref="H11" si="4">H10</f>
        <v>0</v>
      </c>
      <c r="I11" s="187">
        <f t="shared" ref="I11" si="5">I10</f>
        <v>0</v>
      </c>
      <c r="J11" s="202">
        <f t="shared" ref="J11" si="6">J10</f>
        <v>0</v>
      </c>
      <c r="K11" s="202">
        <f t="shared" ref="K11" si="7">K10</f>
        <v>0</v>
      </c>
      <c r="L11" s="344" t="s">
        <v>4</v>
      </c>
      <c r="M11" s="186"/>
      <c r="N11" s="186"/>
      <c r="O11" s="186"/>
      <c r="P11" s="186"/>
      <c r="Q11" s="186"/>
      <c r="R11" s="186"/>
      <c r="S11" s="186"/>
      <c r="T11" s="186"/>
      <c r="U11" s="186"/>
      <c r="V11" s="186"/>
      <c r="W11" s="186"/>
      <c r="X11" s="186"/>
      <c r="Y11" s="186"/>
      <c r="Z11" s="186"/>
      <c r="AA11" s="188"/>
      <c r="AB11" s="189"/>
      <c r="AC11" s="192"/>
      <c r="AD11" s="188"/>
      <c r="AE11" s="188"/>
      <c r="AF11" s="189"/>
      <c r="AG11" s="192"/>
      <c r="AH11" s="5"/>
    </row>
    <row r="12" spans="1:34" ht="16.8" thickTop="1" thickBot="1" x14ac:dyDescent="0.35">
      <c r="A12" s="5"/>
      <c r="B12" s="5"/>
      <c r="C12" s="496">
        <f>C10+1</f>
        <v>3</v>
      </c>
      <c r="D12" s="204"/>
      <c r="E12" s="205"/>
      <c r="F12" s="206"/>
      <c r="G12" s="206"/>
      <c r="H12" s="207"/>
      <c r="I12" s="207"/>
      <c r="J12" s="208"/>
      <c r="K12" s="208"/>
      <c r="L12" s="344" t="s">
        <v>3</v>
      </c>
      <c r="M12" s="188"/>
      <c r="N12" s="188"/>
      <c r="O12" s="188"/>
      <c r="P12" s="188"/>
      <c r="Q12" s="188"/>
      <c r="R12" s="188"/>
      <c r="S12" s="188"/>
      <c r="T12" s="188"/>
      <c r="U12" s="188"/>
      <c r="V12" s="188"/>
      <c r="W12" s="188"/>
      <c r="X12" s="188"/>
      <c r="Y12" s="188"/>
      <c r="Z12" s="188"/>
      <c r="AA12" s="188"/>
      <c r="AB12" s="188"/>
      <c r="AC12" s="193"/>
      <c r="AD12" s="188"/>
      <c r="AE12" s="188"/>
      <c r="AF12" s="188"/>
      <c r="AG12" s="193"/>
      <c r="AH12" s="5"/>
    </row>
    <row r="13" spans="1:34" ht="16.8" thickTop="1" thickBot="1" x14ac:dyDescent="0.35">
      <c r="A13" s="5"/>
      <c r="B13" s="5"/>
      <c r="C13" s="496"/>
      <c r="D13" s="203">
        <f>D12</f>
        <v>0</v>
      </c>
      <c r="E13" s="203">
        <f t="shared" ref="E13" si="8">E12</f>
        <v>0</v>
      </c>
      <c r="F13" s="187">
        <f t="shared" ref="F13" si="9">F12</f>
        <v>0</v>
      </c>
      <c r="G13" s="187">
        <f t="shared" ref="G13" si="10">G12</f>
        <v>0</v>
      </c>
      <c r="H13" s="187">
        <f t="shared" ref="H13" si="11">H12</f>
        <v>0</v>
      </c>
      <c r="I13" s="187">
        <f t="shared" ref="I13" si="12">I12</f>
        <v>0</v>
      </c>
      <c r="J13" s="202">
        <f t="shared" ref="J13" si="13">J12</f>
        <v>0</v>
      </c>
      <c r="K13" s="202">
        <f t="shared" ref="K13" si="14">K12</f>
        <v>0</v>
      </c>
      <c r="L13" s="344" t="s">
        <v>4</v>
      </c>
      <c r="M13" s="186"/>
      <c r="N13" s="186"/>
      <c r="O13" s="186"/>
      <c r="P13" s="186"/>
      <c r="Q13" s="186"/>
      <c r="R13" s="186"/>
      <c r="S13" s="186"/>
      <c r="T13" s="186"/>
      <c r="U13" s="186"/>
      <c r="V13" s="186"/>
      <c r="W13" s="186"/>
      <c r="X13" s="186"/>
      <c r="Y13" s="186"/>
      <c r="Z13" s="186"/>
      <c r="AA13" s="188"/>
      <c r="AB13" s="188"/>
      <c r="AC13" s="193"/>
      <c r="AD13" s="188"/>
      <c r="AE13" s="188"/>
      <c r="AF13" s="188"/>
      <c r="AG13" s="193"/>
      <c r="AH13" s="5"/>
    </row>
    <row r="14" spans="1:34" ht="16.8" thickTop="1" thickBot="1" x14ac:dyDescent="0.35">
      <c r="A14" s="5"/>
      <c r="B14" s="5"/>
      <c r="C14" s="496">
        <f>C12+1</f>
        <v>4</v>
      </c>
      <c r="D14" s="204"/>
      <c r="E14" s="205"/>
      <c r="F14" s="206"/>
      <c r="G14" s="206"/>
      <c r="H14" s="207"/>
      <c r="I14" s="207"/>
      <c r="J14" s="208"/>
      <c r="K14" s="208"/>
      <c r="L14" s="344" t="s">
        <v>3</v>
      </c>
      <c r="M14" s="188"/>
      <c r="N14" s="188"/>
      <c r="O14" s="188"/>
      <c r="P14" s="188"/>
      <c r="Q14" s="188"/>
      <c r="R14" s="188"/>
      <c r="S14" s="188"/>
      <c r="T14" s="188"/>
      <c r="U14" s="188"/>
      <c r="V14" s="188"/>
      <c r="W14" s="188"/>
      <c r="X14" s="188"/>
      <c r="Y14" s="188"/>
      <c r="Z14" s="188"/>
      <c r="AA14" s="188"/>
      <c r="AB14" s="188"/>
      <c r="AC14" s="193"/>
      <c r="AD14" s="188"/>
      <c r="AE14" s="188"/>
      <c r="AF14" s="188"/>
      <c r="AG14" s="193"/>
      <c r="AH14" s="5"/>
    </row>
    <row r="15" spans="1:34" ht="16.8" thickTop="1" thickBot="1" x14ac:dyDescent="0.35">
      <c r="A15" s="5"/>
      <c r="B15" s="5"/>
      <c r="C15" s="496"/>
      <c r="D15" s="203">
        <f>D14</f>
        <v>0</v>
      </c>
      <c r="E15" s="203">
        <f t="shared" ref="E15" si="15">E14</f>
        <v>0</v>
      </c>
      <c r="F15" s="187">
        <f t="shared" ref="F15" si="16">F14</f>
        <v>0</v>
      </c>
      <c r="G15" s="187">
        <f t="shared" ref="G15" si="17">G14</f>
        <v>0</v>
      </c>
      <c r="H15" s="187">
        <f t="shared" ref="H15" si="18">H14</f>
        <v>0</v>
      </c>
      <c r="I15" s="187">
        <f t="shared" ref="I15" si="19">I14</f>
        <v>0</v>
      </c>
      <c r="J15" s="202">
        <f t="shared" ref="J15" si="20">J14</f>
        <v>0</v>
      </c>
      <c r="K15" s="202">
        <f t="shared" ref="K15" si="21">K14</f>
        <v>0</v>
      </c>
      <c r="L15" s="344" t="s">
        <v>4</v>
      </c>
      <c r="M15" s="186"/>
      <c r="N15" s="186"/>
      <c r="O15" s="186"/>
      <c r="P15" s="186"/>
      <c r="Q15" s="186"/>
      <c r="R15" s="186"/>
      <c r="S15" s="186"/>
      <c r="T15" s="186"/>
      <c r="U15" s="186"/>
      <c r="V15" s="186"/>
      <c r="W15" s="186"/>
      <c r="X15" s="186"/>
      <c r="Y15" s="186"/>
      <c r="Z15" s="186"/>
      <c r="AA15" s="188"/>
      <c r="AB15" s="188"/>
      <c r="AC15" s="193"/>
      <c r="AD15" s="188"/>
      <c r="AE15" s="188"/>
      <c r="AF15" s="188"/>
      <c r="AG15" s="193"/>
      <c r="AH15" s="5"/>
    </row>
    <row r="16" spans="1:34" ht="16.8" thickTop="1" thickBot="1" x14ac:dyDescent="0.35">
      <c r="A16" s="5"/>
      <c r="B16" s="5"/>
      <c r="C16" s="496">
        <f>C14+1</f>
        <v>5</v>
      </c>
      <c r="D16" s="204"/>
      <c r="E16" s="205"/>
      <c r="F16" s="206"/>
      <c r="G16" s="206"/>
      <c r="H16" s="207"/>
      <c r="I16" s="207"/>
      <c r="J16" s="208"/>
      <c r="K16" s="208"/>
      <c r="L16" s="344" t="s">
        <v>3</v>
      </c>
      <c r="M16" s="190"/>
      <c r="N16" s="190"/>
      <c r="O16" s="188"/>
      <c r="P16" s="188"/>
      <c r="Q16" s="189"/>
      <c r="R16" s="189"/>
      <c r="S16" s="189"/>
      <c r="T16" s="189"/>
      <c r="U16" s="189"/>
      <c r="V16" s="189"/>
      <c r="W16" s="189"/>
      <c r="X16" s="189"/>
      <c r="Y16" s="189"/>
      <c r="Z16" s="189"/>
      <c r="AA16" s="189"/>
      <c r="AB16" s="189"/>
      <c r="AC16" s="192"/>
      <c r="AD16" s="189"/>
      <c r="AE16" s="189"/>
      <c r="AF16" s="189"/>
      <c r="AG16" s="192"/>
      <c r="AH16" s="5"/>
    </row>
    <row r="17" spans="1:34" ht="16.8" thickTop="1" thickBot="1" x14ac:dyDescent="0.35">
      <c r="A17" s="5"/>
      <c r="B17" s="5"/>
      <c r="C17" s="496"/>
      <c r="D17" s="203">
        <f>D16</f>
        <v>0</v>
      </c>
      <c r="E17" s="203">
        <f t="shared" ref="E17" si="22">E16</f>
        <v>0</v>
      </c>
      <c r="F17" s="187">
        <f t="shared" ref="F17" si="23">F16</f>
        <v>0</v>
      </c>
      <c r="G17" s="187">
        <f t="shared" ref="G17" si="24">G16</f>
        <v>0</v>
      </c>
      <c r="H17" s="187">
        <f t="shared" ref="H17" si="25">H16</f>
        <v>0</v>
      </c>
      <c r="I17" s="187">
        <f t="shared" ref="I17" si="26">I16</f>
        <v>0</v>
      </c>
      <c r="J17" s="202">
        <f t="shared" ref="J17" si="27">J16</f>
        <v>0</v>
      </c>
      <c r="K17" s="202">
        <f t="shared" ref="K17" si="28">K16</f>
        <v>0</v>
      </c>
      <c r="L17" s="344" t="s">
        <v>4</v>
      </c>
      <c r="M17" s="186"/>
      <c r="N17" s="186"/>
      <c r="O17" s="186"/>
      <c r="P17" s="186"/>
      <c r="Q17" s="186"/>
      <c r="R17" s="186"/>
      <c r="S17" s="186"/>
      <c r="T17" s="186"/>
      <c r="U17" s="186"/>
      <c r="V17" s="186"/>
      <c r="W17" s="186"/>
      <c r="X17" s="186"/>
      <c r="Y17" s="186"/>
      <c r="Z17" s="186"/>
      <c r="AA17" s="189"/>
      <c r="AB17" s="189"/>
      <c r="AC17" s="192"/>
      <c r="AD17" s="189"/>
      <c r="AE17" s="189"/>
      <c r="AF17" s="189"/>
      <c r="AG17" s="192"/>
      <c r="AH17" s="5"/>
    </row>
    <row r="18" spans="1:34" ht="16.8" thickTop="1" thickBot="1" x14ac:dyDescent="0.35">
      <c r="A18" s="5"/>
      <c r="B18" s="5"/>
      <c r="C18" s="496">
        <f t="shared" ref="C18" si="29">C16+1</f>
        <v>6</v>
      </c>
      <c r="D18" s="204"/>
      <c r="E18" s="205"/>
      <c r="F18" s="206"/>
      <c r="G18" s="206"/>
      <c r="H18" s="207"/>
      <c r="I18" s="207"/>
      <c r="J18" s="208"/>
      <c r="K18" s="208"/>
      <c r="L18" s="344" t="s">
        <v>3</v>
      </c>
      <c r="M18" s="188"/>
      <c r="N18" s="188"/>
      <c r="O18" s="188"/>
      <c r="P18" s="188"/>
      <c r="Q18" s="189"/>
      <c r="R18" s="189"/>
      <c r="S18" s="189"/>
      <c r="T18" s="189"/>
      <c r="U18" s="189"/>
      <c r="V18" s="189"/>
      <c r="W18" s="189"/>
      <c r="X18" s="189"/>
      <c r="Y18" s="189"/>
      <c r="Z18" s="189"/>
      <c r="AA18" s="189"/>
      <c r="AB18" s="189"/>
      <c r="AC18" s="192"/>
      <c r="AD18" s="189"/>
      <c r="AE18" s="189"/>
      <c r="AF18" s="189"/>
      <c r="AG18" s="192"/>
      <c r="AH18" s="5"/>
    </row>
    <row r="19" spans="1:34" ht="16.8" thickTop="1" thickBot="1" x14ac:dyDescent="0.35">
      <c r="A19" s="5"/>
      <c r="B19" s="5"/>
      <c r="C19" s="496"/>
      <c r="D19" s="203">
        <f>D18</f>
        <v>0</v>
      </c>
      <c r="E19" s="203">
        <f t="shared" ref="E19:K19" si="30">E18</f>
        <v>0</v>
      </c>
      <c r="F19" s="187">
        <f t="shared" si="30"/>
        <v>0</v>
      </c>
      <c r="G19" s="187">
        <f t="shared" si="30"/>
        <v>0</v>
      </c>
      <c r="H19" s="187">
        <f t="shared" si="30"/>
        <v>0</v>
      </c>
      <c r="I19" s="187">
        <f t="shared" si="30"/>
        <v>0</v>
      </c>
      <c r="J19" s="202">
        <f t="shared" si="30"/>
        <v>0</v>
      </c>
      <c r="K19" s="202">
        <f t="shared" si="30"/>
        <v>0</v>
      </c>
      <c r="L19" s="344" t="s">
        <v>4</v>
      </c>
      <c r="M19" s="188"/>
      <c r="N19" s="188"/>
      <c r="O19" s="188"/>
      <c r="P19" s="188"/>
      <c r="Q19" s="189"/>
      <c r="R19" s="189"/>
      <c r="S19" s="189"/>
      <c r="T19" s="189"/>
      <c r="U19" s="189"/>
      <c r="V19" s="189"/>
      <c r="W19" s="189"/>
      <c r="X19" s="189"/>
      <c r="Y19" s="189"/>
      <c r="Z19" s="189"/>
      <c r="AA19" s="189"/>
      <c r="AB19" s="189"/>
      <c r="AC19" s="192"/>
      <c r="AD19" s="189"/>
      <c r="AE19" s="189"/>
      <c r="AF19" s="189"/>
      <c r="AG19" s="192"/>
      <c r="AH19" s="5"/>
    </row>
    <row r="20" spans="1:34" ht="16.8" thickTop="1" thickBot="1" x14ac:dyDescent="0.35">
      <c r="A20" s="5"/>
      <c r="B20" s="5"/>
      <c r="C20" s="496">
        <f t="shared" ref="C20" si="31">C18+1</f>
        <v>7</v>
      </c>
      <c r="D20" s="204"/>
      <c r="E20" s="205"/>
      <c r="F20" s="206"/>
      <c r="G20" s="206"/>
      <c r="H20" s="207"/>
      <c r="I20" s="207"/>
      <c r="J20" s="208"/>
      <c r="K20" s="208"/>
      <c r="L20" s="344" t="s">
        <v>3</v>
      </c>
      <c r="M20" s="188"/>
      <c r="N20" s="188"/>
      <c r="O20" s="188"/>
      <c r="P20" s="188"/>
      <c r="Q20" s="188"/>
      <c r="R20" s="188"/>
      <c r="S20" s="188"/>
      <c r="T20" s="188"/>
      <c r="U20" s="188"/>
      <c r="V20" s="188"/>
      <c r="W20" s="188"/>
      <c r="X20" s="188"/>
      <c r="Y20" s="188"/>
      <c r="Z20" s="188"/>
      <c r="AA20" s="188"/>
      <c r="AB20" s="188"/>
      <c r="AC20" s="192"/>
      <c r="AD20" s="188"/>
      <c r="AE20" s="188"/>
      <c r="AF20" s="188"/>
      <c r="AG20" s="192"/>
      <c r="AH20" s="5"/>
    </row>
    <row r="21" spans="1:34" ht="16.8" thickTop="1" thickBot="1" x14ac:dyDescent="0.35">
      <c r="A21" s="5"/>
      <c r="B21" s="5"/>
      <c r="C21" s="496"/>
      <c r="D21" s="203">
        <f>D20</f>
        <v>0</v>
      </c>
      <c r="E21" s="203">
        <f t="shared" ref="E21:K21" si="32">E20</f>
        <v>0</v>
      </c>
      <c r="F21" s="187">
        <f t="shared" si="32"/>
        <v>0</v>
      </c>
      <c r="G21" s="187">
        <f t="shared" si="32"/>
        <v>0</v>
      </c>
      <c r="H21" s="187">
        <f t="shared" si="32"/>
        <v>0</v>
      </c>
      <c r="I21" s="187">
        <f t="shared" si="32"/>
        <v>0</v>
      </c>
      <c r="J21" s="202">
        <f t="shared" si="32"/>
        <v>0</v>
      </c>
      <c r="K21" s="202">
        <f t="shared" si="32"/>
        <v>0</v>
      </c>
      <c r="L21" s="344" t="s">
        <v>4</v>
      </c>
      <c r="M21" s="188"/>
      <c r="N21" s="188"/>
      <c r="O21" s="188"/>
      <c r="P21" s="188"/>
      <c r="Q21" s="188"/>
      <c r="R21" s="188"/>
      <c r="S21" s="188"/>
      <c r="T21" s="188"/>
      <c r="U21" s="188"/>
      <c r="V21" s="188"/>
      <c r="W21" s="188"/>
      <c r="X21" s="188"/>
      <c r="Y21" s="188"/>
      <c r="Z21" s="188"/>
      <c r="AA21" s="188"/>
      <c r="AB21" s="188"/>
      <c r="AC21" s="192"/>
      <c r="AD21" s="188"/>
      <c r="AE21" s="188"/>
      <c r="AF21" s="188"/>
      <c r="AG21" s="192"/>
      <c r="AH21" s="5"/>
    </row>
    <row r="22" spans="1:34" ht="16.8" thickTop="1" thickBot="1" x14ac:dyDescent="0.35">
      <c r="A22" s="5"/>
      <c r="B22" s="5"/>
      <c r="C22" s="496">
        <f t="shared" ref="C22" si="33">C20+1</f>
        <v>8</v>
      </c>
      <c r="D22" s="204"/>
      <c r="E22" s="205"/>
      <c r="F22" s="206"/>
      <c r="G22" s="206"/>
      <c r="H22" s="207"/>
      <c r="I22" s="207"/>
      <c r="J22" s="208"/>
      <c r="K22" s="208"/>
      <c r="L22" s="344" t="s">
        <v>3</v>
      </c>
      <c r="M22" s="188"/>
      <c r="N22" s="188"/>
      <c r="O22" s="188"/>
      <c r="P22" s="188"/>
      <c r="Q22" s="188"/>
      <c r="R22" s="188"/>
      <c r="S22" s="188"/>
      <c r="T22" s="188"/>
      <c r="U22" s="188"/>
      <c r="V22" s="188"/>
      <c r="W22" s="188"/>
      <c r="X22" s="188"/>
      <c r="Y22" s="188"/>
      <c r="Z22" s="188"/>
      <c r="AA22" s="188"/>
      <c r="AB22" s="188"/>
      <c r="AC22" s="193"/>
      <c r="AD22" s="188"/>
      <c r="AE22" s="188"/>
      <c r="AF22" s="188"/>
      <c r="AG22" s="193"/>
      <c r="AH22" s="5"/>
    </row>
    <row r="23" spans="1:34" ht="16.8" thickTop="1" thickBot="1" x14ac:dyDescent="0.35">
      <c r="A23" s="5"/>
      <c r="B23" s="5"/>
      <c r="C23" s="496"/>
      <c r="D23" s="203">
        <f>D22</f>
        <v>0</v>
      </c>
      <c r="E23" s="203">
        <f t="shared" ref="E23:K23" si="34">E22</f>
        <v>0</v>
      </c>
      <c r="F23" s="187">
        <f t="shared" si="34"/>
        <v>0</v>
      </c>
      <c r="G23" s="187">
        <f t="shared" si="34"/>
        <v>0</v>
      </c>
      <c r="H23" s="187">
        <f t="shared" si="34"/>
        <v>0</v>
      </c>
      <c r="I23" s="187">
        <f t="shared" si="34"/>
        <v>0</v>
      </c>
      <c r="J23" s="202">
        <f t="shared" si="34"/>
        <v>0</v>
      </c>
      <c r="K23" s="202">
        <f t="shared" si="34"/>
        <v>0</v>
      </c>
      <c r="L23" s="344" t="s">
        <v>4</v>
      </c>
      <c r="M23" s="188"/>
      <c r="N23" s="188"/>
      <c r="O23" s="188"/>
      <c r="P23" s="188"/>
      <c r="Q23" s="188"/>
      <c r="R23" s="188"/>
      <c r="S23" s="188"/>
      <c r="T23" s="188"/>
      <c r="U23" s="188"/>
      <c r="V23" s="188"/>
      <c r="W23" s="188"/>
      <c r="X23" s="188"/>
      <c r="Y23" s="188"/>
      <c r="Z23" s="188"/>
      <c r="AA23" s="188"/>
      <c r="AB23" s="188"/>
      <c r="AC23" s="193"/>
      <c r="AD23" s="188"/>
      <c r="AE23" s="188"/>
      <c r="AF23" s="188"/>
      <c r="AG23" s="193"/>
      <c r="AH23" s="5"/>
    </row>
    <row r="24" spans="1:34" ht="16.8" thickTop="1" thickBot="1" x14ac:dyDescent="0.35">
      <c r="A24" s="5"/>
      <c r="B24" s="5"/>
      <c r="C24" s="496">
        <f t="shared" ref="C24" si="35">C22+1</f>
        <v>9</v>
      </c>
      <c r="D24" s="204"/>
      <c r="E24" s="205"/>
      <c r="F24" s="206"/>
      <c r="G24" s="206"/>
      <c r="H24" s="207"/>
      <c r="I24" s="207"/>
      <c r="J24" s="208"/>
      <c r="K24" s="208"/>
      <c r="L24" s="344" t="s">
        <v>3</v>
      </c>
      <c r="M24" s="188"/>
      <c r="N24" s="188"/>
      <c r="O24" s="188"/>
      <c r="P24" s="188"/>
      <c r="Q24" s="188"/>
      <c r="R24" s="188"/>
      <c r="S24" s="188"/>
      <c r="T24" s="188"/>
      <c r="U24" s="188"/>
      <c r="V24" s="188"/>
      <c r="W24" s="188"/>
      <c r="X24" s="188"/>
      <c r="Y24" s="188"/>
      <c r="Z24" s="188"/>
      <c r="AA24" s="188"/>
      <c r="AB24" s="188"/>
      <c r="AC24" s="193"/>
      <c r="AD24" s="188"/>
      <c r="AE24" s="188"/>
      <c r="AF24" s="188"/>
      <c r="AG24" s="193"/>
      <c r="AH24" s="5"/>
    </row>
    <row r="25" spans="1:34" ht="16.8" thickTop="1" thickBot="1" x14ac:dyDescent="0.35">
      <c r="A25" s="5"/>
      <c r="B25" s="5"/>
      <c r="C25" s="496"/>
      <c r="D25" s="203">
        <f>D24</f>
        <v>0</v>
      </c>
      <c r="E25" s="203">
        <f t="shared" ref="E25:K25" si="36">E24</f>
        <v>0</v>
      </c>
      <c r="F25" s="187">
        <f t="shared" si="36"/>
        <v>0</v>
      </c>
      <c r="G25" s="187">
        <f t="shared" si="36"/>
        <v>0</v>
      </c>
      <c r="H25" s="187">
        <f t="shared" si="36"/>
        <v>0</v>
      </c>
      <c r="I25" s="187">
        <f t="shared" si="36"/>
        <v>0</v>
      </c>
      <c r="J25" s="202">
        <f t="shared" si="36"/>
        <v>0</v>
      </c>
      <c r="K25" s="202">
        <f t="shared" si="36"/>
        <v>0</v>
      </c>
      <c r="L25" s="344" t="s">
        <v>4</v>
      </c>
      <c r="M25" s="188"/>
      <c r="N25" s="188"/>
      <c r="O25" s="188"/>
      <c r="P25" s="188"/>
      <c r="Q25" s="188"/>
      <c r="R25" s="188"/>
      <c r="S25" s="188"/>
      <c r="T25" s="188"/>
      <c r="U25" s="188"/>
      <c r="V25" s="188"/>
      <c r="W25" s="188"/>
      <c r="X25" s="188"/>
      <c r="Y25" s="188"/>
      <c r="Z25" s="188"/>
      <c r="AA25" s="188"/>
      <c r="AB25" s="188"/>
      <c r="AC25" s="193"/>
      <c r="AD25" s="188"/>
      <c r="AE25" s="188"/>
      <c r="AF25" s="188"/>
      <c r="AG25" s="193"/>
      <c r="AH25" s="5"/>
    </row>
    <row r="26" spans="1:34" ht="16.8" thickTop="1" thickBot="1" x14ac:dyDescent="0.35">
      <c r="A26" s="5"/>
      <c r="B26" s="5"/>
      <c r="C26" s="496">
        <f t="shared" ref="C26" si="37">C24+1</f>
        <v>10</v>
      </c>
      <c r="D26" s="204"/>
      <c r="E26" s="205"/>
      <c r="F26" s="206"/>
      <c r="G26" s="206"/>
      <c r="H26" s="207"/>
      <c r="I26" s="207"/>
      <c r="J26" s="208"/>
      <c r="K26" s="208"/>
      <c r="L26" s="344" t="s">
        <v>3</v>
      </c>
      <c r="M26" s="188"/>
      <c r="N26" s="188"/>
      <c r="O26" s="188"/>
      <c r="P26" s="188"/>
      <c r="Q26" s="189"/>
      <c r="R26" s="189"/>
      <c r="S26" s="189"/>
      <c r="T26" s="189"/>
      <c r="U26" s="189"/>
      <c r="V26" s="189"/>
      <c r="W26" s="189"/>
      <c r="X26" s="189"/>
      <c r="Y26" s="189"/>
      <c r="Z26" s="189"/>
      <c r="AA26" s="189"/>
      <c r="AB26" s="189"/>
      <c r="AC26" s="192"/>
      <c r="AD26" s="189"/>
      <c r="AE26" s="189"/>
      <c r="AF26" s="189"/>
      <c r="AG26" s="192"/>
      <c r="AH26" s="5"/>
    </row>
    <row r="27" spans="1:34" ht="16.8" thickTop="1" thickBot="1" x14ac:dyDescent="0.35">
      <c r="A27" s="5"/>
      <c r="B27" s="5"/>
      <c r="C27" s="496"/>
      <c r="D27" s="203">
        <f>D26</f>
        <v>0</v>
      </c>
      <c r="E27" s="203">
        <f t="shared" ref="E27:K27" si="38">E26</f>
        <v>0</v>
      </c>
      <c r="F27" s="187">
        <f t="shared" si="38"/>
        <v>0</v>
      </c>
      <c r="G27" s="187">
        <f t="shared" si="38"/>
        <v>0</v>
      </c>
      <c r="H27" s="187">
        <f t="shared" si="38"/>
        <v>0</v>
      </c>
      <c r="I27" s="187">
        <f t="shared" si="38"/>
        <v>0</v>
      </c>
      <c r="J27" s="202">
        <f t="shared" si="38"/>
        <v>0</v>
      </c>
      <c r="K27" s="202">
        <f t="shared" si="38"/>
        <v>0</v>
      </c>
      <c r="L27" s="344" t="s">
        <v>4</v>
      </c>
      <c r="M27" s="188"/>
      <c r="N27" s="188"/>
      <c r="O27" s="188"/>
      <c r="P27" s="188"/>
      <c r="Q27" s="189"/>
      <c r="R27" s="189"/>
      <c r="S27" s="189"/>
      <c r="T27" s="189"/>
      <c r="U27" s="189"/>
      <c r="V27" s="189"/>
      <c r="W27" s="189"/>
      <c r="X27" s="189"/>
      <c r="Y27" s="189"/>
      <c r="Z27" s="189"/>
      <c r="AA27" s="189"/>
      <c r="AB27" s="189"/>
      <c r="AC27" s="192"/>
      <c r="AD27" s="189"/>
      <c r="AE27" s="189"/>
      <c r="AF27" s="189"/>
      <c r="AG27" s="192"/>
      <c r="AH27" s="5"/>
    </row>
    <row r="28" spans="1:34" ht="16.8" hidden="1" thickTop="1" thickBot="1" x14ac:dyDescent="0.35">
      <c r="A28" s="5"/>
      <c r="B28" s="5"/>
      <c r="C28" s="496">
        <f t="shared" ref="C28" si="39">C26+1</f>
        <v>11</v>
      </c>
      <c r="D28" s="204"/>
      <c r="E28" s="205"/>
      <c r="F28" s="206"/>
      <c r="G28" s="206"/>
      <c r="H28" s="207"/>
      <c r="I28" s="207"/>
      <c r="J28" s="208"/>
      <c r="K28" s="208"/>
      <c r="L28" s="344" t="s">
        <v>3</v>
      </c>
      <c r="M28" s="188"/>
      <c r="N28" s="188"/>
      <c r="O28" s="188"/>
      <c r="P28" s="188"/>
      <c r="Q28" s="189"/>
      <c r="R28" s="189"/>
      <c r="S28" s="189"/>
      <c r="T28" s="189"/>
      <c r="U28" s="189"/>
      <c r="V28" s="189"/>
      <c r="W28" s="189"/>
      <c r="X28" s="189"/>
      <c r="Y28" s="189"/>
      <c r="Z28" s="189"/>
      <c r="AA28" s="189"/>
      <c r="AB28" s="189"/>
      <c r="AC28" s="192"/>
      <c r="AD28" s="189"/>
      <c r="AE28" s="189"/>
      <c r="AF28" s="189"/>
      <c r="AG28" s="192"/>
      <c r="AH28" s="5"/>
    </row>
    <row r="29" spans="1:34" ht="16.8" hidden="1" thickTop="1" thickBot="1" x14ac:dyDescent="0.35">
      <c r="A29" s="5"/>
      <c r="B29" s="5"/>
      <c r="C29" s="496"/>
      <c r="D29" s="203">
        <f>D28</f>
        <v>0</v>
      </c>
      <c r="E29" s="203">
        <f t="shared" ref="E29:K29" si="40">E28</f>
        <v>0</v>
      </c>
      <c r="F29" s="187">
        <f t="shared" si="40"/>
        <v>0</v>
      </c>
      <c r="G29" s="187">
        <f t="shared" si="40"/>
        <v>0</v>
      </c>
      <c r="H29" s="187">
        <f t="shared" si="40"/>
        <v>0</v>
      </c>
      <c r="I29" s="187">
        <f t="shared" si="40"/>
        <v>0</v>
      </c>
      <c r="J29" s="202">
        <f t="shared" si="40"/>
        <v>0</v>
      </c>
      <c r="K29" s="202">
        <f t="shared" si="40"/>
        <v>0</v>
      </c>
      <c r="L29" s="344" t="s">
        <v>4</v>
      </c>
      <c r="M29" s="188"/>
      <c r="N29" s="188"/>
      <c r="O29" s="188"/>
      <c r="P29" s="188"/>
      <c r="Q29" s="189"/>
      <c r="R29" s="189"/>
      <c r="S29" s="189"/>
      <c r="T29" s="189"/>
      <c r="U29" s="189"/>
      <c r="V29" s="189"/>
      <c r="W29" s="189"/>
      <c r="X29" s="189"/>
      <c r="Y29" s="189"/>
      <c r="Z29" s="189"/>
      <c r="AA29" s="189"/>
      <c r="AB29" s="189"/>
      <c r="AC29" s="192"/>
      <c r="AD29" s="189"/>
      <c r="AE29" s="189"/>
      <c r="AF29" s="189"/>
      <c r="AG29" s="192"/>
      <c r="AH29" s="5"/>
    </row>
    <row r="30" spans="1:34" ht="16.8" hidden="1" thickTop="1" thickBot="1" x14ac:dyDescent="0.35">
      <c r="A30" s="5"/>
      <c r="B30" s="5"/>
      <c r="C30" s="496">
        <f t="shared" ref="C30" si="41">C28+1</f>
        <v>12</v>
      </c>
      <c r="D30" s="204"/>
      <c r="E30" s="205"/>
      <c r="F30" s="206"/>
      <c r="G30" s="206"/>
      <c r="H30" s="207"/>
      <c r="I30" s="207"/>
      <c r="J30" s="208"/>
      <c r="K30" s="208"/>
      <c r="L30" s="344" t="s">
        <v>3</v>
      </c>
      <c r="M30" s="188"/>
      <c r="N30" s="188"/>
      <c r="O30" s="188"/>
      <c r="P30" s="188"/>
      <c r="Q30" s="189"/>
      <c r="R30" s="189"/>
      <c r="S30" s="189"/>
      <c r="T30" s="189"/>
      <c r="U30" s="189"/>
      <c r="V30" s="189"/>
      <c r="W30" s="189"/>
      <c r="X30" s="189"/>
      <c r="Y30" s="189"/>
      <c r="Z30" s="189"/>
      <c r="AA30" s="189"/>
      <c r="AB30" s="189"/>
      <c r="AC30" s="192"/>
      <c r="AD30" s="189"/>
      <c r="AE30" s="189"/>
      <c r="AF30" s="189"/>
      <c r="AG30" s="192"/>
      <c r="AH30" s="5"/>
    </row>
    <row r="31" spans="1:34" ht="16.8" hidden="1" thickTop="1" thickBot="1" x14ac:dyDescent="0.35">
      <c r="A31" s="5"/>
      <c r="B31" s="5"/>
      <c r="C31" s="496"/>
      <c r="D31" s="203">
        <f>D30</f>
        <v>0</v>
      </c>
      <c r="E31" s="203">
        <f t="shared" ref="E31:K31" si="42">E30</f>
        <v>0</v>
      </c>
      <c r="F31" s="187">
        <f t="shared" si="42"/>
        <v>0</v>
      </c>
      <c r="G31" s="187">
        <f t="shared" si="42"/>
        <v>0</v>
      </c>
      <c r="H31" s="187">
        <f t="shared" si="42"/>
        <v>0</v>
      </c>
      <c r="I31" s="187">
        <f t="shared" si="42"/>
        <v>0</v>
      </c>
      <c r="J31" s="202">
        <f t="shared" si="42"/>
        <v>0</v>
      </c>
      <c r="K31" s="202">
        <f t="shared" si="42"/>
        <v>0</v>
      </c>
      <c r="L31" s="344" t="s">
        <v>4</v>
      </c>
      <c r="M31" s="188"/>
      <c r="N31" s="188"/>
      <c r="O31" s="188"/>
      <c r="P31" s="188"/>
      <c r="Q31" s="189"/>
      <c r="R31" s="189"/>
      <c r="S31" s="189"/>
      <c r="T31" s="189"/>
      <c r="U31" s="189"/>
      <c r="V31" s="189"/>
      <c r="W31" s="189"/>
      <c r="X31" s="189"/>
      <c r="Y31" s="189"/>
      <c r="Z31" s="189"/>
      <c r="AA31" s="189"/>
      <c r="AB31" s="189"/>
      <c r="AC31" s="192"/>
      <c r="AD31" s="189"/>
      <c r="AE31" s="189"/>
      <c r="AF31" s="189"/>
      <c r="AG31" s="192"/>
      <c r="AH31" s="5"/>
    </row>
    <row r="32" spans="1:34" ht="16.8" hidden="1" thickTop="1" thickBot="1" x14ac:dyDescent="0.35">
      <c r="A32" s="5"/>
      <c r="B32" s="5"/>
      <c r="C32" s="496">
        <f t="shared" ref="C32" si="43">C30+1</f>
        <v>13</v>
      </c>
      <c r="D32" s="204"/>
      <c r="E32" s="205"/>
      <c r="F32" s="206"/>
      <c r="G32" s="206"/>
      <c r="H32" s="207"/>
      <c r="I32" s="207"/>
      <c r="J32" s="208"/>
      <c r="K32" s="208"/>
      <c r="L32" s="344" t="s">
        <v>3</v>
      </c>
      <c r="M32" s="188"/>
      <c r="N32" s="188"/>
      <c r="O32" s="188"/>
      <c r="P32" s="188"/>
      <c r="Q32" s="188"/>
      <c r="R32" s="188"/>
      <c r="S32" s="188"/>
      <c r="T32" s="188"/>
      <c r="U32" s="188"/>
      <c r="V32" s="188"/>
      <c r="W32" s="188"/>
      <c r="X32" s="188"/>
      <c r="Y32" s="188"/>
      <c r="Z32" s="188"/>
      <c r="AA32" s="188"/>
      <c r="AB32" s="189"/>
      <c r="AC32" s="192"/>
      <c r="AD32" s="188"/>
      <c r="AE32" s="188"/>
      <c r="AF32" s="189"/>
      <c r="AG32" s="192"/>
      <c r="AH32" s="5"/>
    </row>
    <row r="33" spans="1:34" ht="16.8" hidden="1" thickTop="1" thickBot="1" x14ac:dyDescent="0.35">
      <c r="A33" s="5"/>
      <c r="B33" s="5"/>
      <c r="C33" s="496"/>
      <c r="D33" s="203">
        <f>D32</f>
        <v>0</v>
      </c>
      <c r="E33" s="203">
        <f t="shared" ref="E33:K33" si="44">E32</f>
        <v>0</v>
      </c>
      <c r="F33" s="187">
        <f t="shared" si="44"/>
        <v>0</v>
      </c>
      <c r="G33" s="187">
        <f t="shared" si="44"/>
        <v>0</v>
      </c>
      <c r="H33" s="187">
        <f t="shared" si="44"/>
        <v>0</v>
      </c>
      <c r="I33" s="187">
        <f t="shared" si="44"/>
        <v>0</v>
      </c>
      <c r="J33" s="202">
        <f t="shared" si="44"/>
        <v>0</v>
      </c>
      <c r="K33" s="202">
        <f t="shared" si="44"/>
        <v>0</v>
      </c>
      <c r="L33" s="344" t="s">
        <v>4</v>
      </c>
      <c r="M33" s="188"/>
      <c r="N33" s="188"/>
      <c r="O33" s="188"/>
      <c r="P33" s="188"/>
      <c r="Q33" s="188"/>
      <c r="R33" s="188"/>
      <c r="S33" s="188"/>
      <c r="T33" s="188"/>
      <c r="U33" s="188"/>
      <c r="V33" s="188"/>
      <c r="W33" s="188"/>
      <c r="X33" s="188"/>
      <c r="Y33" s="188"/>
      <c r="Z33" s="188"/>
      <c r="AA33" s="188"/>
      <c r="AB33" s="189"/>
      <c r="AC33" s="192"/>
      <c r="AD33" s="188"/>
      <c r="AE33" s="188"/>
      <c r="AF33" s="189"/>
      <c r="AG33" s="192"/>
      <c r="AH33" s="5"/>
    </row>
    <row r="34" spans="1:34" ht="16.8" hidden="1" thickTop="1" thickBot="1" x14ac:dyDescent="0.35">
      <c r="A34" s="5"/>
      <c r="B34" s="5"/>
      <c r="C34" s="496">
        <f t="shared" ref="C34" si="45">C32+1</f>
        <v>14</v>
      </c>
      <c r="D34" s="204"/>
      <c r="E34" s="205"/>
      <c r="F34" s="206"/>
      <c r="G34" s="206"/>
      <c r="H34" s="207"/>
      <c r="I34" s="207"/>
      <c r="J34" s="208"/>
      <c r="K34" s="208"/>
      <c r="L34" s="344" t="s">
        <v>3</v>
      </c>
      <c r="M34" s="188"/>
      <c r="N34" s="188"/>
      <c r="O34" s="188"/>
      <c r="P34" s="188"/>
      <c r="Q34" s="189"/>
      <c r="R34" s="189"/>
      <c r="S34" s="189"/>
      <c r="T34" s="189"/>
      <c r="U34" s="189"/>
      <c r="V34" s="189"/>
      <c r="W34" s="189"/>
      <c r="X34" s="189"/>
      <c r="Y34" s="189"/>
      <c r="Z34" s="189"/>
      <c r="AA34" s="189"/>
      <c r="AB34" s="189"/>
      <c r="AC34" s="192"/>
      <c r="AD34" s="189"/>
      <c r="AE34" s="189"/>
      <c r="AF34" s="189"/>
      <c r="AG34" s="192"/>
      <c r="AH34" s="5"/>
    </row>
    <row r="35" spans="1:34" ht="16.8" hidden="1" thickTop="1" thickBot="1" x14ac:dyDescent="0.35">
      <c r="A35" s="5"/>
      <c r="B35" s="5"/>
      <c r="C35" s="496"/>
      <c r="D35" s="203">
        <f>D34</f>
        <v>0</v>
      </c>
      <c r="E35" s="203">
        <f t="shared" ref="E35:K35" si="46">E34</f>
        <v>0</v>
      </c>
      <c r="F35" s="187">
        <f t="shared" si="46"/>
        <v>0</v>
      </c>
      <c r="G35" s="187">
        <f t="shared" si="46"/>
        <v>0</v>
      </c>
      <c r="H35" s="187">
        <f t="shared" si="46"/>
        <v>0</v>
      </c>
      <c r="I35" s="187">
        <f t="shared" si="46"/>
        <v>0</v>
      </c>
      <c r="J35" s="202">
        <f t="shared" si="46"/>
        <v>0</v>
      </c>
      <c r="K35" s="202">
        <f t="shared" si="46"/>
        <v>0</v>
      </c>
      <c r="L35" s="344" t="s">
        <v>4</v>
      </c>
      <c r="M35" s="188"/>
      <c r="N35" s="188"/>
      <c r="O35" s="188"/>
      <c r="P35" s="188"/>
      <c r="Q35" s="189"/>
      <c r="R35" s="189"/>
      <c r="S35" s="189"/>
      <c r="T35" s="189"/>
      <c r="U35" s="189"/>
      <c r="V35" s="189"/>
      <c r="W35" s="189"/>
      <c r="X35" s="189"/>
      <c r="Y35" s="189"/>
      <c r="Z35" s="189"/>
      <c r="AA35" s="189"/>
      <c r="AB35" s="189"/>
      <c r="AC35" s="192"/>
      <c r="AD35" s="189"/>
      <c r="AE35" s="189"/>
      <c r="AF35" s="189"/>
      <c r="AG35" s="192"/>
      <c r="AH35" s="5"/>
    </row>
    <row r="36" spans="1:34" ht="16.8" hidden="1" thickTop="1" thickBot="1" x14ac:dyDescent="0.35">
      <c r="A36" s="5"/>
      <c r="B36" s="5"/>
      <c r="C36" s="496">
        <f t="shared" ref="C36" si="47">C34+1</f>
        <v>15</v>
      </c>
      <c r="D36" s="204"/>
      <c r="E36" s="205"/>
      <c r="F36" s="206"/>
      <c r="G36" s="206"/>
      <c r="H36" s="207"/>
      <c r="I36" s="207"/>
      <c r="J36" s="208"/>
      <c r="K36" s="208"/>
      <c r="L36" s="344" t="s">
        <v>3</v>
      </c>
      <c r="M36" s="188"/>
      <c r="N36" s="188"/>
      <c r="O36" s="188"/>
      <c r="P36" s="188"/>
      <c r="Q36" s="189"/>
      <c r="R36" s="189"/>
      <c r="S36" s="189"/>
      <c r="T36" s="189"/>
      <c r="U36" s="189"/>
      <c r="V36" s="189"/>
      <c r="W36" s="189"/>
      <c r="X36" s="189"/>
      <c r="Y36" s="189"/>
      <c r="Z36" s="189"/>
      <c r="AA36" s="189"/>
      <c r="AB36" s="189"/>
      <c r="AC36" s="192"/>
      <c r="AD36" s="189"/>
      <c r="AE36" s="189"/>
      <c r="AF36" s="189"/>
      <c r="AG36" s="192"/>
      <c r="AH36" s="5"/>
    </row>
    <row r="37" spans="1:34" ht="16.8" hidden="1" thickTop="1" thickBot="1" x14ac:dyDescent="0.35">
      <c r="A37" s="5"/>
      <c r="B37" s="5"/>
      <c r="C37" s="496"/>
      <c r="D37" s="203">
        <f>D36</f>
        <v>0</v>
      </c>
      <c r="E37" s="203">
        <f t="shared" ref="E37:K37" si="48">E36</f>
        <v>0</v>
      </c>
      <c r="F37" s="187">
        <f t="shared" si="48"/>
        <v>0</v>
      </c>
      <c r="G37" s="187">
        <f t="shared" si="48"/>
        <v>0</v>
      </c>
      <c r="H37" s="187">
        <f t="shared" si="48"/>
        <v>0</v>
      </c>
      <c r="I37" s="187">
        <f t="shared" si="48"/>
        <v>0</v>
      </c>
      <c r="J37" s="202">
        <f t="shared" si="48"/>
        <v>0</v>
      </c>
      <c r="K37" s="202">
        <f t="shared" si="48"/>
        <v>0</v>
      </c>
      <c r="L37" s="344" t="s">
        <v>4</v>
      </c>
      <c r="M37" s="188"/>
      <c r="N37" s="188"/>
      <c r="O37" s="188"/>
      <c r="P37" s="188"/>
      <c r="Q37" s="189"/>
      <c r="R37" s="189"/>
      <c r="S37" s="189"/>
      <c r="T37" s="189"/>
      <c r="U37" s="189"/>
      <c r="V37" s="189"/>
      <c r="W37" s="189"/>
      <c r="X37" s="189"/>
      <c r="Y37" s="189"/>
      <c r="Z37" s="189"/>
      <c r="AA37" s="189"/>
      <c r="AB37" s="189"/>
      <c r="AC37" s="192"/>
      <c r="AD37" s="189"/>
      <c r="AE37" s="189"/>
      <c r="AF37" s="189"/>
      <c r="AG37" s="192"/>
      <c r="AH37" s="5"/>
    </row>
    <row r="38" spans="1:34" ht="16.8" hidden="1" thickTop="1" thickBot="1" x14ac:dyDescent="0.35">
      <c r="A38" s="5"/>
      <c r="B38" s="5"/>
      <c r="C38" s="496">
        <f t="shared" ref="C38" si="49">C36+1</f>
        <v>16</v>
      </c>
      <c r="D38" s="204"/>
      <c r="E38" s="205"/>
      <c r="F38" s="206"/>
      <c r="G38" s="206"/>
      <c r="H38" s="207"/>
      <c r="I38" s="207"/>
      <c r="J38" s="208"/>
      <c r="K38" s="208"/>
      <c r="L38" s="344" t="s">
        <v>3</v>
      </c>
      <c r="M38" s="188"/>
      <c r="N38" s="188"/>
      <c r="O38" s="188"/>
      <c r="P38" s="188"/>
      <c r="Q38" s="189"/>
      <c r="R38" s="189"/>
      <c r="S38" s="189"/>
      <c r="T38" s="189"/>
      <c r="U38" s="189"/>
      <c r="V38" s="189"/>
      <c r="W38" s="189"/>
      <c r="X38" s="189"/>
      <c r="Y38" s="189"/>
      <c r="Z38" s="189"/>
      <c r="AA38" s="189"/>
      <c r="AB38" s="189"/>
      <c r="AC38" s="192"/>
      <c r="AD38" s="189"/>
      <c r="AE38" s="189"/>
      <c r="AF38" s="189"/>
      <c r="AG38" s="192"/>
      <c r="AH38" s="5"/>
    </row>
    <row r="39" spans="1:34" ht="16.8" hidden="1" thickTop="1" thickBot="1" x14ac:dyDescent="0.35">
      <c r="A39" s="5"/>
      <c r="B39" s="5"/>
      <c r="C39" s="496"/>
      <c r="D39" s="203">
        <f>D38</f>
        <v>0</v>
      </c>
      <c r="E39" s="203">
        <f t="shared" ref="E39:K39" si="50">E38</f>
        <v>0</v>
      </c>
      <c r="F39" s="187">
        <f t="shared" si="50"/>
        <v>0</v>
      </c>
      <c r="G39" s="187">
        <f t="shared" si="50"/>
        <v>0</v>
      </c>
      <c r="H39" s="187">
        <f t="shared" si="50"/>
        <v>0</v>
      </c>
      <c r="I39" s="187">
        <f t="shared" si="50"/>
        <v>0</v>
      </c>
      <c r="J39" s="202">
        <f t="shared" si="50"/>
        <v>0</v>
      </c>
      <c r="K39" s="202">
        <f t="shared" si="50"/>
        <v>0</v>
      </c>
      <c r="L39" s="344" t="s">
        <v>4</v>
      </c>
      <c r="M39" s="188"/>
      <c r="N39" s="188"/>
      <c r="O39" s="188"/>
      <c r="P39" s="188"/>
      <c r="Q39" s="189"/>
      <c r="R39" s="189"/>
      <c r="S39" s="189"/>
      <c r="T39" s="189"/>
      <c r="U39" s="189"/>
      <c r="V39" s="189"/>
      <c r="W39" s="189"/>
      <c r="X39" s="189"/>
      <c r="Y39" s="189"/>
      <c r="Z39" s="189"/>
      <c r="AA39" s="189"/>
      <c r="AB39" s="189"/>
      <c r="AC39" s="192"/>
      <c r="AD39" s="189"/>
      <c r="AE39" s="189"/>
      <c r="AF39" s="189"/>
      <c r="AG39" s="192"/>
      <c r="AH39" s="5"/>
    </row>
    <row r="40" spans="1:34" ht="16.8" hidden="1" thickTop="1" thickBot="1" x14ac:dyDescent="0.35">
      <c r="A40" s="5"/>
      <c r="B40" s="5"/>
      <c r="C40" s="496">
        <f t="shared" ref="C40" si="51">C38+1</f>
        <v>17</v>
      </c>
      <c r="D40" s="204"/>
      <c r="E40" s="205"/>
      <c r="F40" s="206"/>
      <c r="G40" s="206"/>
      <c r="H40" s="207"/>
      <c r="I40" s="207"/>
      <c r="J40" s="208"/>
      <c r="K40" s="208"/>
      <c r="L40" s="344" t="s">
        <v>3</v>
      </c>
      <c r="M40" s="189"/>
      <c r="N40" s="189"/>
      <c r="O40" s="189"/>
      <c r="P40" s="189"/>
      <c r="Q40" s="189"/>
      <c r="R40" s="189"/>
      <c r="S40" s="189"/>
      <c r="T40" s="189"/>
      <c r="U40" s="189"/>
      <c r="V40" s="189"/>
      <c r="W40" s="189"/>
      <c r="X40" s="189"/>
      <c r="Y40" s="189"/>
      <c r="Z40" s="189"/>
      <c r="AA40" s="189"/>
      <c r="AB40" s="189"/>
      <c r="AC40" s="192"/>
      <c r="AD40" s="189"/>
      <c r="AE40" s="189"/>
      <c r="AF40" s="189"/>
      <c r="AG40" s="192"/>
      <c r="AH40" s="5"/>
    </row>
    <row r="41" spans="1:34" ht="16.8" hidden="1" thickTop="1" thickBot="1" x14ac:dyDescent="0.35">
      <c r="A41" s="5"/>
      <c r="B41" s="5"/>
      <c r="C41" s="496"/>
      <c r="D41" s="203">
        <f>D40</f>
        <v>0</v>
      </c>
      <c r="E41" s="203">
        <f t="shared" ref="E41:K41" si="52">E40</f>
        <v>0</v>
      </c>
      <c r="F41" s="187">
        <f t="shared" si="52"/>
        <v>0</v>
      </c>
      <c r="G41" s="187">
        <f t="shared" si="52"/>
        <v>0</v>
      </c>
      <c r="H41" s="187">
        <f t="shared" si="52"/>
        <v>0</v>
      </c>
      <c r="I41" s="187">
        <f t="shared" si="52"/>
        <v>0</v>
      </c>
      <c r="J41" s="202">
        <f t="shared" si="52"/>
        <v>0</v>
      </c>
      <c r="K41" s="202">
        <f t="shared" si="52"/>
        <v>0</v>
      </c>
      <c r="L41" s="344" t="s">
        <v>4</v>
      </c>
      <c r="M41" s="189"/>
      <c r="N41" s="189"/>
      <c r="O41" s="189"/>
      <c r="P41" s="189"/>
      <c r="Q41" s="189"/>
      <c r="R41" s="189"/>
      <c r="S41" s="189"/>
      <c r="T41" s="189"/>
      <c r="U41" s="189"/>
      <c r="V41" s="189"/>
      <c r="W41" s="189"/>
      <c r="X41" s="189"/>
      <c r="Y41" s="189"/>
      <c r="Z41" s="189"/>
      <c r="AA41" s="189"/>
      <c r="AB41" s="189"/>
      <c r="AC41" s="192"/>
      <c r="AD41" s="189"/>
      <c r="AE41" s="189"/>
      <c r="AF41" s="189"/>
      <c r="AG41" s="192"/>
      <c r="AH41" s="5"/>
    </row>
    <row r="42" spans="1:34" ht="16.8" hidden="1" thickTop="1" thickBot="1" x14ac:dyDescent="0.35">
      <c r="A42" s="5"/>
      <c r="B42" s="5"/>
      <c r="C42" s="496">
        <f t="shared" ref="C42" si="53">C40+1</f>
        <v>18</v>
      </c>
      <c r="D42" s="204"/>
      <c r="E42" s="205"/>
      <c r="F42" s="206"/>
      <c r="G42" s="206"/>
      <c r="H42" s="207"/>
      <c r="I42" s="207"/>
      <c r="J42" s="208"/>
      <c r="K42" s="208"/>
      <c r="L42" s="344" t="s">
        <v>3</v>
      </c>
      <c r="M42" s="189"/>
      <c r="N42" s="189"/>
      <c r="O42" s="189"/>
      <c r="P42" s="189"/>
      <c r="Q42" s="189"/>
      <c r="R42" s="189"/>
      <c r="S42" s="189"/>
      <c r="T42" s="189"/>
      <c r="U42" s="189"/>
      <c r="V42" s="189"/>
      <c r="W42" s="189"/>
      <c r="X42" s="189"/>
      <c r="Y42" s="189"/>
      <c r="Z42" s="189"/>
      <c r="AA42" s="189"/>
      <c r="AB42" s="189"/>
      <c r="AC42" s="192"/>
      <c r="AD42" s="189"/>
      <c r="AE42" s="189"/>
      <c r="AF42" s="189"/>
      <c r="AG42" s="192"/>
      <c r="AH42" s="5"/>
    </row>
    <row r="43" spans="1:34" ht="16.8" hidden="1" thickTop="1" thickBot="1" x14ac:dyDescent="0.35">
      <c r="A43" s="5"/>
      <c r="B43" s="5"/>
      <c r="C43" s="496"/>
      <c r="D43" s="203">
        <f>D42</f>
        <v>0</v>
      </c>
      <c r="E43" s="203">
        <f t="shared" ref="E43:K43" si="54">E42</f>
        <v>0</v>
      </c>
      <c r="F43" s="187">
        <f t="shared" si="54"/>
        <v>0</v>
      </c>
      <c r="G43" s="187">
        <f t="shared" si="54"/>
        <v>0</v>
      </c>
      <c r="H43" s="187">
        <f t="shared" si="54"/>
        <v>0</v>
      </c>
      <c r="I43" s="187">
        <f t="shared" si="54"/>
        <v>0</v>
      </c>
      <c r="J43" s="202">
        <f t="shared" si="54"/>
        <v>0</v>
      </c>
      <c r="K43" s="202">
        <f t="shared" si="54"/>
        <v>0</v>
      </c>
      <c r="L43" s="344" t="s">
        <v>4</v>
      </c>
      <c r="M43" s="189"/>
      <c r="N43" s="189"/>
      <c r="O43" s="189"/>
      <c r="P43" s="189"/>
      <c r="Q43" s="189"/>
      <c r="R43" s="189"/>
      <c r="S43" s="189"/>
      <c r="T43" s="189"/>
      <c r="U43" s="189"/>
      <c r="V43" s="189"/>
      <c r="W43" s="189"/>
      <c r="X43" s="189"/>
      <c r="Y43" s="189"/>
      <c r="Z43" s="189"/>
      <c r="AA43" s="189"/>
      <c r="AB43" s="189"/>
      <c r="AC43" s="192"/>
      <c r="AD43" s="189"/>
      <c r="AE43" s="189"/>
      <c r="AF43" s="189"/>
      <c r="AG43" s="192"/>
      <c r="AH43" s="5"/>
    </row>
    <row r="44" spans="1:34" ht="16.8" hidden="1" thickTop="1" thickBot="1" x14ac:dyDescent="0.35">
      <c r="A44" s="5"/>
      <c r="B44" s="5"/>
      <c r="C44" s="496">
        <f t="shared" ref="C44" si="55">C42+1</f>
        <v>19</v>
      </c>
      <c r="D44" s="204"/>
      <c r="E44" s="205"/>
      <c r="F44" s="206"/>
      <c r="G44" s="206"/>
      <c r="H44" s="207"/>
      <c r="I44" s="207"/>
      <c r="J44" s="208"/>
      <c r="K44" s="208"/>
      <c r="L44" s="344" t="s">
        <v>3</v>
      </c>
      <c r="M44" s="189"/>
      <c r="N44" s="189"/>
      <c r="O44" s="189"/>
      <c r="P44" s="189"/>
      <c r="Q44" s="189"/>
      <c r="R44" s="189"/>
      <c r="S44" s="189"/>
      <c r="T44" s="189"/>
      <c r="U44" s="189"/>
      <c r="V44" s="189"/>
      <c r="W44" s="189"/>
      <c r="X44" s="189"/>
      <c r="Y44" s="189"/>
      <c r="Z44" s="189"/>
      <c r="AA44" s="189"/>
      <c r="AB44" s="189"/>
      <c r="AC44" s="192"/>
      <c r="AD44" s="189"/>
      <c r="AE44" s="189"/>
      <c r="AF44" s="189"/>
      <c r="AG44" s="192"/>
      <c r="AH44" s="5"/>
    </row>
    <row r="45" spans="1:34" ht="16.8" hidden="1" thickTop="1" thickBot="1" x14ac:dyDescent="0.35">
      <c r="A45" s="5"/>
      <c r="B45" s="5"/>
      <c r="C45" s="496"/>
      <c r="D45" s="203">
        <f>D44</f>
        <v>0</v>
      </c>
      <c r="E45" s="203">
        <f t="shared" ref="E45:K45" si="56">E44</f>
        <v>0</v>
      </c>
      <c r="F45" s="187">
        <f t="shared" si="56"/>
        <v>0</v>
      </c>
      <c r="G45" s="187">
        <f t="shared" si="56"/>
        <v>0</v>
      </c>
      <c r="H45" s="187">
        <f t="shared" si="56"/>
        <v>0</v>
      </c>
      <c r="I45" s="187">
        <f t="shared" si="56"/>
        <v>0</v>
      </c>
      <c r="J45" s="202">
        <f t="shared" si="56"/>
        <v>0</v>
      </c>
      <c r="K45" s="202">
        <f t="shared" si="56"/>
        <v>0</v>
      </c>
      <c r="L45" s="344" t="s">
        <v>4</v>
      </c>
      <c r="M45" s="189"/>
      <c r="N45" s="189"/>
      <c r="O45" s="189"/>
      <c r="P45" s="189"/>
      <c r="Q45" s="189"/>
      <c r="R45" s="189"/>
      <c r="S45" s="189"/>
      <c r="T45" s="189"/>
      <c r="U45" s="189"/>
      <c r="V45" s="189"/>
      <c r="W45" s="189"/>
      <c r="X45" s="189"/>
      <c r="Y45" s="189"/>
      <c r="Z45" s="189"/>
      <c r="AA45" s="189"/>
      <c r="AB45" s="189"/>
      <c r="AC45" s="192"/>
      <c r="AD45" s="189"/>
      <c r="AE45" s="189"/>
      <c r="AF45" s="189"/>
      <c r="AG45" s="192"/>
      <c r="AH45" s="5"/>
    </row>
    <row r="46" spans="1:34" ht="16.8" hidden="1" thickTop="1" thickBot="1" x14ac:dyDescent="0.35">
      <c r="A46" s="5"/>
      <c r="B46" s="5"/>
      <c r="C46" s="496">
        <f t="shared" ref="C46" si="57">C44+1</f>
        <v>20</v>
      </c>
      <c r="D46" s="204"/>
      <c r="E46" s="205"/>
      <c r="F46" s="206"/>
      <c r="G46" s="206"/>
      <c r="H46" s="207"/>
      <c r="I46" s="207"/>
      <c r="J46" s="208"/>
      <c r="K46" s="208"/>
      <c r="L46" s="344" t="s">
        <v>3</v>
      </c>
      <c r="M46" s="189"/>
      <c r="N46" s="189"/>
      <c r="O46" s="189"/>
      <c r="P46" s="189"/>
      <c r="Q46" s="189"/>
      <c r="R46" s="189"/>
      <c r="S46" s="189"/>
      <c r="T46" s="189"/>
      <c r="U46" s="189"/>
      <c r="V46" s="189"/>
      <c r="W46" s="189"/>
      <c r="X46" s="189"/>
      <c r="Y46" s="189"/>
      <c r="Z46" s="189"/>
      <c r="AA46" s="189"/>
      <c r="AB46" s="189"/>
      <c r="AC46" s="192"/>
      <c r="AD46" s="189"/>
      <c r="AE46" s="189"/>
      <c r="AF46" s="189"/>
      <c r="AG46" s="192"/>
      <c r="AH46" s="5"/>
    </row>
    <row r="47" spans="1:34" ht="16.8" hidden="1" thickTop="1" thickBot="1" x14ac:dyDescent="0.35">
      <c r="A47" s="5"/>
      <c r="B47" s="5"/>
      <c r="C47" s="496"/>
      <c r="D47" s="203">
        <f>D46</f>
        <v>0</v>
      </c>
      <c r="E47" s="203">
        <f t="shared" ref="E47:K47" si="58">E46</f>
        <v>0</v>
      </c>
      <c r="F47" s="187">
        <f t="shared" si="58"/>
        <v>0</v>
      </c>
      <c r="G47" s="187">
        <f t="shared" si="58"/>
        <v>0</v>
      </c>
      <c r="H47" s="187">
        <f t="shared" si="58"/>
        <v>0</v>
      </c>
      <c r="I47" s="187">
        <f t="shared" si="58"/>
        <v>0</v>
      </c>
      <c r="J47" s="202">
        <f t="shared" si="58"/>
        <v>0</v>
      </c>
      <c r="K47" s="202">
        <f t="shared" si="58"/>
        <v>0</v>
      </c>
      <c r="L47" s="344" t="s">
        <v>4</v>
      </c>
      <c r="M47" s="189"/>
      <c r="N47" s="189"/>
      <c r="O47" s="189"/>
      <c r="P47" s="189"/>
      <c r="Q47" s="189"/>
      <c r="R47" s="189"/>
      <c r="S47" s="189"/>
      <c r="T47" s="189"/>
      <c r="U47" s="189"/>
      <c r="V47" s="189"/>
      <c r="W47" s="189"/>
      <c r="X47" s="189"/>
      <c r="Y47" s="189"/>
      <c r="Z47" s="189"/>
      <c r="AA47" s="189"/>
      <c r="AB47" s="189"/>
      <c r="AC47" s="192"/>
      <c r="AD47" s="189"/>
      <c r="AE47" s="189"/>
      <c r="AF47" s="189"/>
      <c r="AG47" s="192"/>
      <c r="AH47" s="5"/>
    </row>
    <row r="48" spans="1:34" ht="16.8" hidden="1" thickTop="1" thickBot="1" x14ac:dyDescent="0.35">
      <c r="A48" s="5"/>
      <c r="B48" s="5"/>
      <c r="C48" s="496">
        <f t="shared" ref="C48" si="59">C46+1</f>
        <v>21</v>
      </c>
      <c r="D48" s="204"/>
      <c r="E48" s="205"/>
      <c r="F48" s="206"/>
      <c r="G48" s="206"/>
      <c r="H48" s="207"/>
      <c r="I48" s="207"/>
      <c r="J48" s="208"/>
      <c r="K48" s="208"/>
      <c r="L48" s="344" t="s">
        <v>3</v>
      </c>
      <c r="M48" s="189"/>
      <c r="N48" s="189"/>
      <c r="O48" s="189"/>
      <c r="P48" s="189"/>
      <c r="Q48" s="189"/>
      <c r="R48" s="189"/>
      <c r="S48" s="189"/>
      <c r="T48" s="189"/>
      <c r="U48" s="189"/>
      <c r="V48" s="189"/>
      <c r="W48" s="189"/>
      <c r="X48" s="189"/>
      <c r="Y48" s="189"/>
      <c r="Z48" s="189"/>
      <c r="AA48" s="189"/>
      <c r="AB48" s="189"/>
      <c r="AC48" s="192"/>
      <c r="AD48" s="189"/>
      <c r="AE48" s="189"/>
      <c r="AF48" s="189"/>
      <c r="AG48" s="192"/>
      <c r="AH48" s="5"/>
    </row>
    <row r="49" spans="1:34" ht="16.8" hidden="1" thickTop="1" thickBot="1" x14ac:dyDescent="0.35">
      <c r="A49" s="5"/>
      <c r="B49" s="5"/>
      <c r="C49" s="496"/>
      <c r="D49" s="203">
        <f>D48</f>
        <v>0</v>
      </c>
      <c r="E49" s="203">
        <f t="shared" ref="E49:K49" si="60">E48</f>
        <v>0</v>
      </c>
      <c r="F49" s="187">
        <f t="shared" si="60"/>
        <v>0</v>
      </c>
      <c r="G49" s="187">
        <f t="shared" si="60"/>
        <v>0</v>
      </c>
      <c r="H49" s="187">
        <f t="shared" si="60"/>
        <v>0</v>
      </c>
      <c r="I49" s="187">
        <f t="shared" si="60"/>
        <v>0</v>
      </c>
      <c r="J49" s="202">
        <f t="shared" si="60"/>
        <v>0</v>
      </c>
      <c r="K49" s="202">
        <f t="shared" si="60"/>
        <v>0</v>
      </c>
      <c r="L49" s="344" t="s">
        <v>4</v>
      </c>
      <c r="M49" s="189"/>
      <c r="N49" s="189"/>
      <c r="O49" s="189"/>
      <c r="P49" s="189"/>
      <c r="Q49" s="189"/>
      <c r="R49" s="189"/>
      <c r="S49" s="189"/>
      <c r="T49" s="189"/>
      <c r="U49" s="189"/>
      <c r="V49" s="189"/>
      <c r="W49" s="189"/>
      <c r="X49" s="189"/>
      <c r="Y49" s="189"/>
      <c r="Z49" s="189"/>
      <c r="AA49" s="189"/>
      <c r="AB49" s="189"/>
      <c r="AC49" s="192"/>
      <c r="AD49" s="189"/>
      <c r="AE49" s="189"/>
      <c r="AF49" s="189"/>
      <c r="AG49" s="192"/>
      <c r="AH49" s="5"/>
    </row>
    <row r="50" spans="1:34" ht="16.8" hidden="1" thickTop="1" thickBot="1" x14ac:dyDescent="0.35">
      <c r="A50" s="5"/>
      <c r="B50" s="5"/>
      <c r="C50" s="496">
        <f t="shared" ref="C50" si="61">C48+1</f>
        <v>22</v>
      </c>
      <c r="D50" s="204"/>
      <c r="E50" s="205"/>
      <c r="F50" s="206"/>
      <c r="G50" s="206"/>
      <c r="H50" s="207"/>
      <c r="I50" s="207"/>
      <c r="J50" s="208"/>
      <c r="K50" s="208"/>
      <c r="L50" s="344" t="s">
        <v>3</v>
      </c>
      <c r="M50" s="188"/>
      <c r="N50" s="188"/>
      <c r="O50" s="188"/>
      <c r="P50" s="188"/>
      <c r="Q50" s="189"/>
      <c r="R50" s="189"/>
      <c r="S50" s="189"/>
      <c r="T50" s="189"/>
      <c r="U50" s="189"/>
      <c r="V50" s="189"/>
      <c r="W50" s="189"/>
      <c r="X50" s="189"/>
      <c r="Y50" s="189"/>
      <c r="Z50" s="189"/>
      <c r="AA50" s="189"/>
      <c r="AB50" s="189"/>
      <c r="AC50" s="192"/>
      <c r="AD50" s="189"/>
      <c r="AE50" s="189"/>
      <c r="AF50" s="189"/>
      <c r="AG50" s="192"/>
      <c r="AH50" s="5"/>
    </row>
    <row r="51" spans="1:34" ht="16.8" hidden="1" thickTop="1" thickBot="1" x14ac:dyDescent="0.35">
      <c r="A51" s="5"/>
      <c r="B51" s="5"/>
      <c r="C51" s="496"/>
      <c r="D51" s="203">
        <f>D50</f>
        <v>0</v>
      </c>
      <c r="E51" s="203">
        <f t="shared" ref="E51:K51" si="62">E50</f>
        <v>0</v>
      </c>
      <c r="F51" s="187">
        <f t="shared" si="62"/>
        <v>0</v>
      </c>
      <c r="G51" s="187">
        <f t="shared" si="62"/>
        <v>0</v>
      </c>
      <c r="H51" s="187">
        <f t="shared" si="62"/>
        <v>0</v>
      </c>
      <c r="I51" s="187">
        <f t="shared" si="62"/>
        <v>0</v>
      </c>
      <c r="J51" s="202">
        <f t="shared" si="62"/>
        <v>0</v>
      </c>
      <c r="K51" s="202">
        <f t="shared" si="62"/>
        <v>0</v>
      </c>
      <c r="L51" s="344" t="s">
        <v>4</v>
      </c>
      <c r="M51" s="188"/>
      <c r="N51" s="188"/>
      <c r="O51" s="188"/>
      <c r="P51" s="188"/>
      <c r="Q51" s="189"/>
      <c r="R51" s="189"/>
      <c r="S51" s="189"/>
      <c r="T51" s="189"/>
      <c r="U51" s="189"/>
      <c r="V51" s="189"/>
      <c r="W51" s="189"/>
      <c r="X51" s="189"/>
      <c r="Y51" s="189"/>
      <c r="Z51" s="189"/>
      <c r="AA51" s="189"/>
      <c r="AB51" s="189"/>
      <c r="AC51" s="192"/>
      <c r="AD51" s="189"/>
      <c r="AE51" s="189"/>
      <c r="AF51" s="189"/>
      <c r="AG51" s="192"/>
      <c r="AH51" s="5"/>
    </row>
    <row r="52" spans="1:34" ht="16.8" hidden="1" thickTop="1" thickBot="1" x14ac:dyDescent="0.35">
      <c r="A52" s="5"/>
      <c r="B52" s="5"/>
      <c r="C52" s="496">
        <f t="shared" ref="C52" si="63">C50+1</f>
        <v>23</v>
      </c>
      <c r="D52" s="204"/>
      <c r="E52" s="205"/>
      <c r="F52" s="206"/>
      <c r="G52" s="206"/>
      <c r="H52" s="207"/>
      <c r="I52" s="207"/>
      <c r="J52" s="208"/>
      <c r="K52" s="208"/>
      <c r="L52" s="344" t="s">
        <v>3</v>
      </c>
      <c r="M52" s="188"/>
      <c r="N52" s="188"/>
      <c r="O52" s="188"/>
      <c r="P52" s="188"/>
      <c r="Q52" s="188"/>
      <c r="R52" s="188"/>
      <c r="S52" s="188"/>
      <c r="T52" s="188"/>
      <c r="U52" s="188"/>
      <c r="V52" s="188"/>
      <c r="W52" s="188"/>
      <c r="X52" s="188"/>
      <c r="Y52" s="188"/>
      <c r="Z52" s="188"/>
      <c r="AA52" s="188"/>
      <c r="AB52" s="188"/>
      <c r="AC52" s="192"/>
      <c r="AD52" s="188"/>
      <c r="AE52" s="188"/>
      <c r="AF52" s="188"/>
      <c r="AG52" s="192"/>
      <c r="AH52" s="5"/>
    </row>
    <row r="53" spans="1:34" ht="16.8" hidden="1" thickTop="1" thickBot="1" x14ac:dyDescent="0.35">
      <c r="A53" s="5"/>
      <c r="B53" s="5"/>
      <c r="C53" s="496"/>
      <c r="D53" s="203">
        <f>D52</f>
        <v>0</v>
      </c>
      <c r="E53" s="203">
        <f t="shared" ref="E53:K53" si="64">E52</f>
        <v>0</v>
      </c>
      <c r="F53" s="187">
        <f t="shared" si="64"/>
        <v>0</v>
      </c>
      <c r="G53" s="187">
        <f t="shared" si="64"/>
        <v>0</v>
      </c>
      <c r="H53" s="187">
        <f t="shared" si="64"/>
        <v>0</v>
      </c>
      <c r="I53" s="187">
        <f t="shared" si="64"/>
        <v>0</v>
      </c>
      <c r="J53" s="202">
        <f t="shared" si="64"/>
        <v>0</v>
      </c>
      <c r="K53" s="202">
        <f t="shared" si="64"/>
        <v>0</v>
      </c>
      <c r="L53" s="344" t="s">
        <v>4</v>
      </c>
      <c r="M53" s="188"/>
      <c r="N53" s="188"/>
      <c r="O53" s="188"/>
      <c r="P53" s="188"/>
      <c r="Q53" s="188"/>
      <c r="R53" s="188"/>
      <c r="S53" s="188"/>
      <c r="T53" s="188"/>
      <c r="U53" s="188"/>
      <c r="V53" s="188"/>
      <c r="W53" s="188"/>
      <c r="X53" s="188"/>
      <c r="Y53" s="188"/>
      <c r="Z53" s="188"/>
      <c r="AA53" s="188"/>
      <c r="AB53" s="188"/>
      <c r="AC53" s="192"/>
      <c r="AD53" s="188"/>
      <c r="AE53" s="188"/>
      <c r="AF53" s="188"/>
      <c r="AG53" s="192"/>
      <c r="AH53" s="5"/>
    </row>
    <row r="54" spans="1:34" ht="16.8" hidden="1" thickTop="1" thickBot="1" x14ac:dyDescent="0.35">
      <c r="A54" s="5"/>
      <c r="B54" s="5"/>
      <c r="C54" s="496">
        <f t="shared" ref="C54" si="65">C52+1</f>
        <v>24</v>
      </c>
      <c r="D54" s="204"/>
      <c r="E54" s="205"/>
      <c r="F54" s="206"/>
      <c r="G54" s="206"/>
      <c r="H54" s="207"/>
      <c r="I54" s="207"/>
      <c r="J54" s="208"/>
      <c r="K54" s="208"/>
      <c r="L54" s="344" t="s">
        <v>3</v>
      </c>
      <c r="M54" s="188"/>
      <c r="N54" s="188"/>
      <c r="O54" s="188"/>
      <c r="P54" s="188"/>
      <c r="Q54" s="188"/>
      <c r="R54" s="188"/>
      <c r="S54" s="188"/>
      <c r="T54" s="188"/>
      <c r="U54" s="188"/>
      <c r="V54" s="188"/>
      <c r="W54" s="188"/>
      <c r="X54" s="188"/>
      <c r="Y54" s="188"/>
      <c r="Z54" s="188"/>
      <c r="AA54" s="188"/>
      <c r="AB54" s="188"/>
      <c r="AC54" s="193"/>
      <c r="AD54" s="188"/>
      <c r="AE54" s="188"/>
      <c r="AF54" s="188"/>
      <c r="AG54" s="193"/>
      <c r="AH54" s="5"/>
    </row>
    <row r="55" spans="1:34" ht="16.8" hidden="1" thickTop="1" thickBot="1" x14ac:dyDescent="0.35">
      <c r="A55" s="5"/>
      <c r="B55" s="5"/>
      <c r="C55" s="496"/>
      <c r="D55" s="203">
        <f>D54</f>
        <v>0</v>
      </c>
      <c r="E55" s="203">
        <f t="shared" ref="E55:K55" si="66">E54</f>
        <v>0</v>
      </c>
      <c r="F55" s="187">
        <f t="shared" si="66"/>
        <v>0</v>
      </c>
      <c r="G55" s="187">
        <f t="shared" si="66"/>
        <v>0</v>
      </c>
      <c r="H55" s="187">
        <f t="shared" si="66"/>
        <v>0</v>
      </c>
      <c r="I55" s="187">
        <f t="shared" si="66"/>
        <v>0</v>
      </c>
      <c r="J55" s="202">
        <f t="shared" si="66"/>
        <v>0</v>
      </c>
      <c r="K55" s="202">
        <f t="shared" si="66"/>
        <v>0</v>
      </c>
      <c r="L55" s="344" t="s">
        <v>4</v>
      </c>
      <c r="M55" s="188"/>
      <c r="N55" s="188"/>
      <c r="O55" s="188"/>
      <c r="P55" s="188"/>
      <c r="Q55" s="188"/>
      <c r="R55" s="188"/>
      <c r="S55" s="188"/>
      <c r="T55" s="188"/>
      <c r="U55" s="188"/>
      <c r="V55" s="188"/>
      <c r="W55" s="188"/>
      <c r="X55" s="188"/>
      <c r="Y55" s="188"/>
      <c r="Z55" s="188"/>
      <c r="AA55" s="188"/>
      <c r="AB55" s="188"/>
      <c r="AC55" s="193"/>
      <c r="AD55" s="188"/>
      <c r="AE55" s="188"/>
      <c r="AF55" s="188"/>
      <c r="AG55" s="193"/>
      <c r="AH55" s="5"/>
    </row>
    <row r="56" spans="1:34" ht="16.8" hidden="1" thickTop="1" thickBot="1" x14ac:dyDescent="0.35">
      <c r="A56" s="5"/>
      <c r="B56" s="5"/>
      <c r="C56" s="496">
        <f t="shared" ref="C56" si="67">C54+1</f>
        <v>25</v>
      </c>
      <c r="D56" s="204"/>
      <c r="E56" s="205"/>
      <c r="F56" s="206"/>
      <c r="G56" s="206"/>
      <c r="H56" s="207"/>
      <c r="I56" s="207"/>
      <c r="J56" s="208"/>
      <c r="K56" s="208"/>
      <c r="L56" s="344" t="s">
        <v>3</v>
      </c>
      <c r="M56" s="188"/>
      <c r="N56" s="188"/>
      <c r="O56" s="188"/>
      <c r="P56" s="188"/>
      <c r="Q56" s="188"/>
      <c r="R56" s="188"/>
      <c r="S56" s="188"/>
      <c r="T56" s="188"/>
      <c r="U56" s="188"/>
      <c r="V56" s="188"/>
      <c r="W56" s="188"/>
      <c r="X56" s="188"/>
      <c r="Y56" s="188"/>
      <c r="Z56" s="188"/>
      <c r="AA56" s="188"/>
      <c r="AB56" s="188"/>
      <c r="AC56" s="193"/>
      <c r="AD56" s="188"/>
      <c r="AE56" s="188"/>
      <c r="AF56" s="188"/>
      <c r="AG56" s="193"/>
      <c r="AH56" s="5"/>
    </row>
    <row r="57" spans="1:34" ht="16.8" hidden="1" thickTop="1" thickBot="1" x14ac:dyDescent="0.35">
      <c r="A57" s="5"/>
      <c r="B57" s="5"/>
      <c r="C57" s="496"/>
      <c r="D57" s="203">
        <f>D56</f>
        <v>0</v>
      </c>
      <c r="E57" s="203">
        <f t="shared" ref="E57:K57" si="68">E56</f>
        <v>0</v>
      </c>
      <c r="F57" s="187">
        <f t="shared" si="68"/>
        <v>0</v>
      </c>
      <c r="G57" s="187">
        <f t="shared" si="68"/>
        <v>0</v>
      </c>
      <c r="H57" s="187">
        <f t="shared" si="68"/>
        <v>0</v>
      </c>
      <c r="I57" s="187">
        <f t="shared" si="68"/>
        <v>0</v>
      </c>
      <c r="J57" s="202">
        <f t="shared" si="68"/>
        <v>0</v>
      </c>
      <c r="K57" s="202">
        <f t="shared" si="68"/>
        <v>0</v>
      </c>
      <c r="L57" s="344" t="s">
        <v>4</v>
      </c>
      <c r="M57" s="188"/>
      <c r="N57" s="188"/>
      <c r="O57" s="188"/>
      <c r="P57" s="188"/>
      <c r="Q57" s="188"/>
      <c r="R57" s="188"/>
      <c r="S57" s="188"/>
      <c r="T57" s="188"/>
      <c r="U57" s="188"/>
      <c r="V57" s="188"/>
      <c r="W57" s="188"/>
      <c r="X57" s="188"/>
      <c r="Y57" s="188"/>
      <c r="Z57" s="188"/>
      <c r="AA57" s="188"/>
      <c r="AB57" s="188"/>
      <c r="AC57" s="193"/>
      <c r="AD57" s="188"/>
      <c r="AE57" s="188"/>
      <c r="AF57" s="188"/>
      <c r="AG57" s="193"/>
      <c r="AH57" s="5"/>
    </row>
    <row r="58" spans="1:34" ht="16.8" hidden="1" thickTop="1" thickBot="1" x14ac:dyDescent="0.35">
      <c r="A58" s="5"/>
      <c r="B58" s="5"/>
      <c r="C58" s="496">
        <f t="shared" ref="C58" si="69">C56+1</f>
        <v>26</v>
      </c>
      <c r="D58" s="204"/>
      <c r="E58" s="205"/>
      <c r="F58" s="206"/>
      <c r="G58" s="206"/>
      <c r="H58" s="207"/>
      <c r="I58" s="207"/>
      <c r="J58" s="208"/>
      <c r="K58" s="208"/>
      <c r="L58" s="344" t="s">
        <v>3</v>
      </c>
      <c r="M58" s="188"/>
      <c r="N58" s="188"/>
      <c r="O58" s="188"/>
      <c r="P58" s="188"/>
      <c r="Q58" s="189"/>
      <c r="R58" s="189"/>
      <c r="S58" s="189"/>
      <c r="T58" s="189"/>
      <c r="U58" s="189"/>
      <c r="V58" s="189"/>
      <c r="W58" s="189"/>
      <c r="X58" s="189"/>
      <c r="Y58" s="189"/>
      <c r="Z58" s="189"/>
      <c r="AA58" s="189"/>
      <c r="AB58" s="189"/>
      <c r="AC58" s="192"/>
      <c r="AD58" s="189"/>
      <c r="AE58" s="189"/>
      <c r="AF58" s="189"/>
      <c r="AG58" s="192"/>
      <c r="AH58" s="5"/>
    </row>
    <row r="59" spans="1:34" ht="16.8" hidden="1" thickTop="1" thickBot="1" x14ac:dyDescent="0.35">
      <c r="A59" s="5"/>
      <c r="B59" s="5"/>
      <c r="C59" s="496"/>
      <c r="D59" s="203">
        <f>D58</f>
        <v>0</v>
      </c>
      <c r="E59" s="203">
        <f t="shared" ref="E59:K59" si="70">E58</f>
        <v>0</v>
      </c>
      <c r="F59" s="187">
        <f t="shared" si="70"/>
        <v>0</v>
      </c>
      <c r="G59" s="187">
        <f t="shared" si="70"/>
        <v>0</v>
      </c>
      <c r="H59" s="187">
        <f t="shared" si="70"/>
        <v>0</v>
      </c>
      <c r="I59" s="187">
        <f t="shared" si="70"/>
        <v>0</v>
      </c>
      <c r="J59" s="202">
        <f t="shared" si="70"/>
        <v>0</v>
      </c>
      <c r="K59" s="202">
        <f t="shared" si="70"/>
        <v>0</v>
      </c>
      <c r="L59" s="344" t="s">
        <v>4</v>
      </c>
      <c r="M59" s="188"/>
      <c r="N59" s="188"/>
      <c r="O59" s="188"/>
      <c r="P59" s="188"/>
      <c r="Q59" s="189"/>
      <c r="R59" s="189"/>
      <c r="S59" s="189"/>
      <c r="T59" s="189"/>
      <c r="U59" s="189"/>
      <c r="V59" s="189"/>
      <c r="W59" s="189"/>
      <c r="X59" s="189"/>
      <c r="Y59" s="189"/>
      <c r="Z59" s="189"/>
      <c r="AA59" s="189"/>
      <c r="AB59" s="189"/>
      <c r="AC59" s="192"/>
      <c r="AD59" s="189"/>
      <c r="AE59" s="189"/>
      <c r="AF59" s="189"/>
      <c r="AG59" s="192"/>
      <c r="AH59" s="5"/>
    </row>
    <row r="60" spans="1:34" ht="16.8" hidden="1" thickTop="1" thickBot="1" x14ac:dyDescent="0.35">
      <c r="A60" s="5"/>
      <c r="B60" s="5"/>
      <c r="C60" s="496">
        <f t="shared" ref="C60" si="71">C58+1</f>
        <v>27</v>
      </c>
      <c r="D60" s="204"/>
      <c r="E60" s="205"/>
      <c r="F60" s="206"/>
      <c r="G60" s="206"/>
      <c r="H60" s="207"/>
      <c r="I60" s="207"/>
      <c r="J60" s="208"/>
      <c r="K60" s="208"/>
      <c r="L60" s="344" t="s">
        <v>3</v>
      </c>
      <c r="M60" s="188"/>
      <c r="N60" s="188"/>
      <c r="O60" s="188"/>
      <c r="P60" s="188"/>
      <c r="Q60" s="189"/>
      <c r="R60" s="189"/>
      <c r="S60" s="189"/>
      <c r="T60" s="189"/>
      <c r="U60" s="189"/>
      <c r="V60" s="189"/>
      <c r="W60" s="189"/>
      <c r="X60" s="189"/>
      <c r="Y60" s="189"/>
      <c r="Z60" s="189"/>
      <c r="AA60" s="189"/>
      <c r="AB60" s="189"/>
      <c r="AC60" s="192"/>
      <c r="AD60" s="189"/>
      <c r="AE60" s="189"/>
      <c r="AF60" s="189"/>
      <c r="AG60" s="192"/>
      <c r="AH60" s="5"/>
    </row>
    <row r="61" spans="1:34" ht="16.8" hidden="1" thickTop="1" thickBot="1" x14ac:dyDescent="0.35">
      <c r="A61" s="5"/>
      <c r="B61" s="5"/>
      <c r="C61" s="496"/>
      <c r="D61" s="203">
        <f>D60</f>
        <v>0</v>
      </c>
      <c r="E61" s="203">
        <f t="shared" ref="E61:K61" si="72">E60</f>
        <v>0</v>
      </c>
      <c r="F61" s="187">
        <f t="shared" si="72"/>
        <v>0</v>
      </c>
      <c r="G61" s="187">
        <f t="shared" si="72"/>
        <v>0</v>
      </c>
      <c r="H61" s="187">
        <f t="shared" si="72"/>
        <v>0</v>
      </c>
      <c r="I61" s="187">
        <f t="shared" si="72"/>
        <v>0</v>
      </c>
      <c r="J61" s="202">
        <f t="shared" si="72"/>
        <v>0</v>
      </c>
      <c r="K61" s="202">
        <f t="shared" si="72"/>
        <v>0</v>
      </c>
      <c r="L61" s="344" t="s">
        <v>4</v>
      </c>
      <c r="M61" s="188"/>
      <c r="N61" s="188"/>
      <c r="O61" s="188"/>
      <c r="P61" s="188"/>
      <c r="Q61" s="189"/>
      <c r="R61" s="189"/>
      <c r="S61" s="189"/>
      <c r="T61" s="189"/>
      <c r="U61" s="189"/>
      <c r="V61" s="189"/>
      <c r="W61" s="189"/>
      <c r="X61" s="189"/>
      <c r="Y61" s="189"/>
      <c r="Z61" s="189"/>
      <c r="AA61" s="189"/>
      <c r="AB61" s="189"/>
      <c r="AC61" s="192"/>
      <c r="AD61" s="189"/>
      <c r="AE61" s="189"/>
      <c r="AF61" s="189"/>
      <c r="AG61" s="192"/>
      <c r="AH61" s="5"/>
    </row>
    <row r="62" spans="1:34" ht="16.8" hidden="1" thickTop="1" thickBot="1" x14ac:dyDescent="0.35">
      <c r="A62" s="5"/>
      <c r="B62" s="5"/>
      <c r="C62" s="496">
        <f t="shared" ref="C62" si="73">C60+1</f>
        <v>28</v>
      </c>
      <c r="D62" s="204"/>
      <c r="E62" s="205"/>
      <c r="F62" s="206"/>
      <c r="G62" s="206"/>
      <c r="H62" s="207"/>
      <c r="I62" s="207"/>
      <c r="J62" s="208"/>
      <c r="K62" s="208"/>
      <c r="L62" s="344" t="s">
        <v>3</v>
      </c>
      <c r="M62" s="188"/>
      <c r="N62" s="188"/>
      <c r="O62" s="188"/>
      <c r="P62" s="188"/>
      <c r="Q62" s="189"/>
      <c r="R62" s="189"/>
      <c r="S62" s="189"/>
      <c r="T62" s="189"/>
      <c r="U62" s="189"/>
      <c r="V62" s="189"/>
      <c r="W62" s="189"/>
      <c r="X62" s="189"/>
      <c r="Y62" s="189"/>
      <c r="Z62" s="189"/>
      <c r="AA62" s="189"/>
      <c r="AB62" s="189"/>
      <c r="AC62" s="192"/>
      <c r="AD62" s="189"/>
      <c r="AE62" s="189"/>
      <c r="AF62" s="189"/>
      <c r="AG62" s="192"/>
      <c r="AH62" s="5"/>
    </row>
    <row r="63" spans="1:34" ht="16.8" hidden="1" thickTop="1" thickBot="1" x14ac:dyDescent="0.35">
      <c r="A63" s="5"/>
      <c r="B63" s="5"/>
      <c r="C63" s="496"/>
      <c r="D63" s="203">
        <f>D62</f>
        <v>0</v>
      </c>
      <c r="E63" s="203">
        <f t="shared" ref="E63:K63" si="74">E62</f>
        <v>0</v>
      </c>
      <c r="F63" s="187">
        <f t="shared" si="74"/>
        <v>0</v>
      </c>
      <c r="G63" s="187">
        <f t="shared" si="74"/>
        <v>0</v>
      </c>
      <c r="H63" s="187">
        <f t="shared" si="74"/>
        <v>0</v>
      </c>
      <c r="I63" s="187">
        <f t="shared" si="74"/>
        <v>0</v>
      </c>
      <c r="J63" s="202">
        <f t="shared" si="74"/>
        <v>0</v>
      </c>
      <c r="K63" s="202">
        <f t="shared" si="74"/>
        <v>0</v>
      </c>
      <c r="L63" s="344" t="s">
        <v>4</v>
      </c>
      <c r="M63" s="188"/>
      <c r="N63" s="188"/>
      <c r="O63" s="188"/>
      <c r="P63" s="188"/>
      <c r="Q63" s="189"/>
      <c r="R63" s="189"/>
      <c r="S63" s="189"/>
      <c r="T63" s="189"/>
      <c r="U63" s="189"/>
      <c r="V63" s="189"/>
      <c r="W63" s="189"/>
      <c r="X63" s="189"/>
      <c r="Y63" s="189"/>
      <c r="Z63" s="189"/>
      <c r="AA63" s="189"/>
      <c r="AB63" s="189"/>
      <c r="AC63" s="192"/>
      <c r="AD63" s="189"/>
      <c r="AE63" s="189"/>
      <c r="AF63" s="189"/>
      <c r="AG63" s="192"/>
      <c r="AH63" s="5"/>
    </row>
    <row r="64" spans="1:34" ht="16.8" hidden="1" thickTop="1" thickBot="1" x14ac:dyDescent="0.35">
      <c r="A64" s="5"/>
      <c r="B64" s="5"/>
      <c r="C64" s="496">
        <f t="shared" ref="C64" si="75">C62+1</f>
        <v>29</v>
      </c>
      <c r="D64" s="204"/>
      <c r="E64" s="205"/>
      <c r="F64" s="206"/>
      <c r="G64" s="206"/>
      <c r="H64" s="207"/>
      <c r="I64" s="207"/>
      <c r="J64" s="208"/>
      <c r="K64" s="208"/>
      <c r="L64" s="344" t="s">
        <v>3</v>
      </c>
      <c r="M64" s="188"/>
      <c r="N64" s="188"/>
      <c r="O64" s="188"/>
      <c r="P64" s="188"/>
      <c r="Q64" s="188"/>
      <c r="R64" s="188"/>
      <c r="S64" s="188"/>
      <c r="T64" s="188"/>
      <c r="U64" s="188"/>
      <c r="V64" s="188"/>
      <c r="W64" s="188"/>
      <c r="X64" s="188"/>
      <c r="Y64" s="188"/>
      <c r="Z64" s="188"/>
      <c r="AA64" s="188"/>
      <c r="AB64" s="189"/>
      <c r="AC64" s="192"/>
      <c r="AD64" s="188"/>
      <c r="AE64" s="188"/>
      <c r="AF64" s="189"/>
      <c r="AG64" s="192"/>
      <c r="AH64" s="5"/>
    </row>
    <row r="65" spans="1:34" ht="16.8" hidden="1" thickTop="1" thickBot="1" x14ac:dyDescent="0.35">
      <c r="A65" s="5"/>
      <c r="B65" s="5"/>
      <c r="C65" s="496"/>
      <c r="D65" s="203">
        <f>D64</f>
        <v>0</v>
      </c>
      <c r="E65" s="203">
        <f t="shared" ref="E65:K65" si="76">E64</f>
        <v>0</v>
      </c>
      <c r="F65" s="187">
        <f t="shared" si="76"/>
        <v>0</v>
      </c>
      <c r="G65" s="187">
        <f t="shared" si="76"/>
        <v>0</v>
      </c>
      <c r="H65" s="187">
        <f t="shared" si="76"/>
        <v>0</v>
      </c>
      <c r="I65" s="187">
        <f t="shared" si="76"/>
        <v>0</v>
      </c>
      <c r="J65" s="202">
        <f t="shared" si="76"/>
        <v>0</v>
      </c>
      <c r="K65" s="202">
        <f t="shared" si="76"/>
        <v>0</v>
      </c>
      <c r="L65" s="344" t="s">
        <v>4</v>
      </c>
      <c r="M65" s="188"/>
      <c r="N65" s="188"/>
      <c r="O65" s="188"/>
      <c r="P65" s="188"/>
      <c r="Q65" s="188"/>
      <c r="R65" s="188"/>
      <c r="S65" s="188"/>
      <c r="T65" s="188"/>
      <c r="U65" s="188"/>
      <c r="V65" s="188"/>
      <c r="W65" s="188"/>
      <c r="X65" s="188"/>
      <c r="Y65" s="188"/>
      <c r="Z65" s="188"/>
      <c r="AA65" s="188"/>
      <c r="AB65" s="189"/>
      <c r="AC65" s="192"/>
      <c r="AD65" s="188"/>
      <c r="AE65" s="188"/>
      <c r="AF65" s="189"/>
      <c r="AG65" s="192"/>
      <c r="AH65" s="5"/>
    </row>
    <row r="66" spans="1:34" ht="16.8" hidden="1" thickTop="1" thickBot="1" x14ac:dyDescent="0.35">
      <c r="A66" s="5"/>
      <c r="B66" s="5"/>
      <c r="C66" s="496">
        <f t="shared" ref="C66" si="77">C64+1</f>
        <v>30</v>
      </c>
      <c r="D66" s="204"/>
      <c r="E66" s="205"/>
      <c r="F66" s="206"/>
      <c r="G66" s="206"/>
      <c r="H66" s="207"/>
      <c r="I66" s="207"/>
      <c r="J66" s="208"/>
      <c r="K66" s="208"/>
      <c r="L66" s="344" t="s">
        <v>3</v>
      </c>
      <c r="M66" s="188"/>
      <c r="N66" s="188"/>
      <c r="O66" s="188"/>
      <c r="P66" s="188"/>
      <c r="Q66" s="189"/>
      <c r="R66" s="189"/>
      <c r="S66" s="189"/>
      <c r="T66" s="189"/>
      <c r="U66" s="189"/>
      <c r="V66" s="189"/>
      <c r="W66" s="189"/>
      <c r="X66" s="189"/>
      <c r="Y66" s="189"/>
      <c r="Z66" s="189"/>
      <c r="AA66" s="189"/>
      <c r="AB66" s="189"/>
      <c r="AC66" s="192"/>
      <c r="AD66" s="189"/>
      <c r="AE66" s="189"/>
      <c r="AF66" s="189"/>
      <c r="AG66" s="192"/>
      <c r="AH66" s="5"/>
    </row>
    <row r="67" spans="1:34" ht="16.8" hidden="1" thickTop="1" thickBot="1" x14ac:dyDescent="0.35">
      <c r="A67" s="5"/>
      <c r="B67" s="5"/>
      <c r="C67" s="496"/>
      <c r="D67" s="203">
        <f>D66</f>
        <v>0</v>
      </c>
      <c r="E67" s="203">
        <f t="shared" ref="E67:K67" si="78">E66</f>
        <v>0</v>
      </c>
      <c r="F67" s="187">
        <f t="shared" si="78"/>
        <v>0</v>
      </c>
      <c r="G67" s="187">
        <f t="shared" si="78"/>
        <v>0</v>
      </c>
      <c r="H67" s="187">
        <f t="shared" si="78"/>
        <v>0</v>
      </c>
      <c r="I67" s="187">
        <f t="shared" si="78"/>
        <v>0</v>
      </c>
      <c r="J67" s="202">
        <f t="shared" si="78"/>
        <v>0</v>
      </c>
      <c r="K67" s="202">
        <f t="shared" si="78"/>
        <v>0</v>
      </c>
      <c r="L67" s="344" t="s">
        <v>4</v>
      </c>
      <c r="M67" s="188"/>
      <c r="N67" s="188"/>
      <c r="O67" s="188"/>
      <c r="P67" s="188"/>
      <c r="Q67" s="189"/>
      <c r="R67" s="189"/>
      <c r="S67" s="189"/>
      <c r="T67" s="189"/>
      <c r="U67" s="189"/>
      <c r="V67" s="189"/>
      <c r="W67" s="189"/>
      <c r="X67" s="189"/>
      <c r="Y67" s="189"/>
      <c r="Z67" s="189"/>
      <c r="AA67" s="189"/>
      <c r="AB67" s="189"/>
      <c r="AC67" s="192"/>
      <c r="AD67" s="189"/>
      <c r="AE67" s="189"/>
      <c r="AF67" s="189"/>
      <c r="AG67" s="192"/>
      <c r="AH67" s="5"/>
    </row>
    <row r="68" spans="1:34" ht="16.8" hidden="1" thickTop="1" thickBot="1" x14ac:dyDescent="0.35">
      <c r="A68" s="5"/>
      <c r="B68" s="5"/>
      <c r="C68" s="496">
        <f t="shared" ref="C68" si="79">C66+1</f>
        <v>31</v>
      </c>
      <c r="D68" s="204"/>
      <c r="E68" s="205"/>
      <c r="F68" s="206"/>
      <c r="G68" s="206"/>
      <c r="H68" s="207"/>
      <c r="I68" s="207"/>
      <c r="J68" s="208"/>
      <c r="K68" s="208"/>
      <c r="L68" s="344" t="s">
        <v>3</v>
      </c>
      <c r="M68" s="188"/>
      <c r="N68" s="188"/>
      <c r="O68" s="188"/>
      <c r="P68" s="188"/>
      <c r="Q68" s="189"/>
      <c r="R68" s="189"/>
      <c r="S68" s="189"/>
      <c r="T68" s="189"/>
      <c r="U68" s="189"/>
      <c r="V68" s="189"/>
      <c r="W68" s="189"/>
      <c r="X68" s="189"/>
      <c r="Y68" s="189"/>
      <c r="Z68" s="189"/>
      <c r="AA68" s="189"/>
      <c r="AB68" s="189"/>
      <c r="AC68" s="192"/>
      <c r="AD68" s="189"/>
      <c r="AE68" s="189"/>
      <c r="AF68" s="189"/>
      <c r="AG68" s="192"/>
      <c r="AH68" s="5"/>
    </row>
    <row r="69" spans="1:34" ht="16.8" hidden="1" thickTop="1" thickBot="1" x14ac:dyDescent="0.35">
      <c r="A69" s="5"/>
      <c r="B69" s="5"/>
      <c r="C69" s="496"/>
      <c r="D69" s="203">
        <f>D68</f>
        <v>0</v>
      </c>
      <c r="E69" s="203">
        <f t="shared" ref="E69:K69" si="80">E68</f>
        <v>0</v>
      </c>
      <c r="F69" s="187">
        <f t="shared" si="80"/>
        <v>0</v>
      </c>
      <c r="G69" s="187">
        <f t="shared" si="80"/>
        <v>0</v>
      </c>
      <c r="H69" s="187">
        <f t="shared" si="80"/>
        <v>0</v>
      </c>
      <c r="I69" s="187">
        <f t="shared" si="80"/>
        <v>0</v>
      </c>
      <c r="J69" s="202">
        <f t="shared" si="80"/>
        <v>0</v>
      </c>
      <c r="K69" s="202">
        <f t="shared" si="80"/>
        <v>0</v>
      </c>
      <c r="L69" s="344" t="s">
        <v>4</v>
      </c>
      <c r="M69" s="188"/>
      <c r="N69" s="188"/>
      <c r="O69" s="188"/>
      <c r="P69" s="188"/>
      <c r="Q69" s="189"/>
      <c r="R69" s="189"/>
      <c r="S69" s="189"/>
      <c r="T69" s="189"/>
      <c r="U69" s="189"/>
      <c r="V69" s="189"/>
      <c r="W69" s="189"/>
      <c r="X69" s="189"/>
      <c r="Y69" s="189"/>
      <c r="Z69" s="189"/>
      <c r="AA69" s="189"/>
      <c r="AB69" s="189"/>
      <c r="AC69" s="192"/>
      <c r="AD69" s="189"/>
      <c r="AE69" s="189"/>
      <c r="AF69" s="189"/>
      <c r="AG69" s="192"/>
      <c r="AH69" s="5"/>
    </row>
    <row r="70" spans="1:34" ht="16.8" hidden="1" thickTop="1" thickBot="1" x14ac:dyDescent="0.35">
      <c r="A70" s="5"/>
      <c r="B70" s="5"/>
      <c r="C70" s="496">
        <f t="shared" ref="C70" si="81">C68+1</f>
        <v>32</v>
      </c>
      <c r="D70" s="204"/>
      <c r="E70" s="205"/>
      <c r="F70" s="206"/>
      <c r="G70" s="206"/>
      <c r="H70" s="207"/>
      <c r="I70" s="207"/>
      <c r="J70" s="208"/>
      <c r="K70" s="208"/>
      <c r="L70" s="344" t="s">
        <v>3</v>
      </c>
      <c r="M70" s="188"/>
      <c r="N70" s="188"/>
      <c r="O70" s="188"/>
      <c r="P70" s="188"/>
      <c r="Q70" s="189"/>
      <c r="R70" s="189"/>
      <c r="S70" s="189"/>
      <c r="T70" s="189"/>
      <c r="U70" s="189"/>
      <c r="V70" s="189"/>
      <c r="W70" s="189"/>
      <c r="X70" s="189"/>
      <c r="Y70" s="189"/>
      <c r="Z70" s="189"/>
      <c r="AA70" s="189"/>
      <c r="AB70" s="189"/>
      <c r="AC70" s="192"/>
      <c r="AD70" s="189"/>
      <c r="AE70" s="189"/>
      <c r="AF70" s="189"/>
      <c r="AG70" s="192"/>
      <c r="AH70" s="5"/>
    </row>
    <row r="71" spans="1:34" ht="16.8" hidden="1" thickTop="1" thickBot="1" x14ac:dyDescent="0.35">
      <c r="A71" s="5"/>
      <c r="B71" s="5"/>
      <c r="C71" s="496"/>
      <c r="D71" s="203">
        <f>D70</f>
        <v>0</v>
      </c>
      <c r="E71" s="203">
        <f t="shared" ref="E71:K71" si="82">E70</f>
        <v>0</v>
      </c>
      <c r="F71" s="187">
        <f t="shared" si="82"/>
        <v>0</v>
      </c>
      <c r="G71" s="187">
        <f t="shared" si="82"/>
        <v>0</v>
      </c>
      <c r="H71" s="187">
        <f t="shared" si="82"/>
        <v>0</v>
      </c>
      <c r="I71" s="187">
        <f t="shared" si="82"/>
        <v>0</v>
      </c>
      <c r="J71" s="202">
        <f t="shared" si="82"/>
        <v>0</v>
      </c>
      <c r="K71" s="202">
        <f t="shared" si="82"/>
        <v>0</v>
      </c>
      <c r="L71" s="344" t="s">
        <v>4</v>
      </c>
      <c r="M71" s="188"/>
      <c r="N71" s="188"/>
      <c r="O71" s="188"/>
      <c r="P71" s="188"/>
      <c r="Q71" s="189"/>
      <c r="R71" s="189"/>
      <c r="S71" s="189"/>
      <c r="T71" s="189"/>
      <c r="U71" s="189"/>
      <c r="V71" s="189"/>
      <c r="W71" s="189"/>
      <c r="X71" s="189"/>
      <c r="Y71" s="189"/>
      <c r="Z71" s="189"/>
      <c r="AA71" s="189"/>
      <c r="AB71" s="189"/>
      <c r="AC71" s="192"/>
      <c r="AD71" s="189"/>
      <c r="AE71" s="189"/>
      <c r="AF71" s="189"/>
      <c r="AG71" s="192"/>
      <c r="AH71" s="5"/>
    </row>
    <row r="72" spans="1:34" ht="16.8" hidden="1" thickTop="1" thickBot="1" x14ac:dyDescent="0.35">
      <c r="A72" s="5"/>
      <c r="B72" s="5"/>
      <c r="C72" s="496">
        <f t="shared" ref="C72" si="83">C70+1</f>
        <v>33</v>
      </c>
      <c r="D72" s="204"/>
      <c r="E72" s="205"/>
      <c r="F72" s="206"/>
      <c r="G72" s="206"/>
      <c r="H72" s="207"/>
      <c r="I72" s="207"/>
      <c r="J72" s="208"/>
      <c r="K72" s="208"/>
      <c r="L72" s="344" t="s">
        <v>3</v>
      </c>
      <c r="M72" s="189"/>
      <c r="N72" s="189"/>
      <c r="O72" s="189"/>
      <c r="P72" s="189"/>
      <c r="Q72" s="189"/>
      <c r="R72" s="189"/>
      <c r="S72" s="189"/>
      <c r="T72" s="189"/>
      <c r="U72" s="189"/>
      <c r="V72" s="189"/>
      <c r="W72" s="189"/>
      <c r="X72" s="189"/>
      <c r="Y72" s="189"/>
      <c r="Z72" s="189"/>
      <c r="AA72" s="189"/>
      <c r="AB72" s="189"/>
      <c r="AC72" s="192"/>
      <c r="AD72" s="189"/>
      <c r="AE72" s="189"/>
      <c r="AF72" s="189"/>
      <c r="AG72" s="192"/>
      <c r="AH72" s="5"/>
    </row>
    <row r="73" spans="1:34" ht="16.8" hidden="1" thickTop="1" thickBot="1" x14ac:dyDescent="0.35">
      <c r="A73" s="5"/>
      <c r="B73" s="5"/>
      <c r="C73" s="496"/>
      <c r="D73" s="203">
        <f>D72</f>
        <v>0</v>
      </c>
      <c r="E73" s="203">
        <f t="shared" ref="E73:K73" si="84">E72</f>
        <v>0</v>
      </c>
      <c r="F73" s="187">
        <f t="shared" si="84"/>
        <v>0</v>
      </c>
      <c r="G73" s="187">
        <f t="shared" si="84"/>
        <v>0</v>
      </c>
      <c r="H73" s="187">
        <f t="shared" si="84"/>
        <v>0</v>
      </c>
      <c r="I73" s="187">
        <f t="shared" si="84"/>
        <v>0</v>
      </c>
      <c r="J73" s="202">
        <f t="shared" si="84"/>
        <v>0</v>
      </c>
      <c r="K73" s="202">
        <f t="shared" si="84"/>
        <v>0</v>
      </c>
      <c r="L73" s="344" t="s">
        <v>4</v>
      </c>
      <c r="M73" s="189"/>
      <c r="N73" s="189"/>
      <c r="O73" s="189"/>
      <c r="P73" s="189"/>
      <c r="Q73" s="189"/>
      <c r="R73" s="189"/>
      <c r="S73" s="189"/>
      <c r="T73" s="189"/>
      <c r="U73" s="189"/>
      <c r="V73" s="189"/>
      <c r="W73" s="189"/>
      <c r="X73" s="189"/>
      <c r="Y73" s="189"/>
      <c r="Z73" s="189"/>
      <c r="AA73" s="189"/>
      <c r="AB73" s="189"/>
      <c r="AC73" s="192"/>
      <c r="AD73" s="189"/>
      <c r="AE73" s="189"/>
      <c r="AF73" s="189"/>
      <c r="AG73" s="192"/>
      <c r="AH73" s="5"/>
    </row>
    <row r="74" spans="1:34" ht="16.8" hidden="1" thickTop="1" thickBot="1" x14ac:dyDescent="0.35">
      <c r="A74" s="5"/>
      <c r="B74" s="5"/>
      <c r="C74" s="496">
        <f t="shared" ref="C74" si="85">C72+1</f>
        <v>34</v>
      </c>
      <c r="D74" s="204"/>
      <c r="E74" s="205"/>
      <c r="F74" s="206"/>
      <c r="G74" s="206"/>
      <c r="H74" s="207"/>
      <c r="I74" s="207"/>
      <c r="J74" s="208"/>
      <c r="K74" s="208"/>
      <c r="L74" s="344" t="s">
        <v>3</v>
      </c>
      <c r="M74" s="189"/>
      <c r="N74" s="189"/>
      <c r="O74" s="189"/>
      <c r="P74" s="189"/>
      <c r="Q74" s="189"/>
      <c r="R74" s="189"/>
      <c r="S74" s="189"/>
      <c r="T74" s="189"/>
      <c r="U74" s="189"/>
      <c r="V74" s="189"/>
      <c r="W74" s="189"/>
      <c r="X74" s="189"/>
      <c r="Y74" s="189"/>
      <c r="Z74" s="189"/>
      <c r="AA74" s="189"/>
      <c r="AB74" s="189"/>
      <c r="AC74" s="192"/>
      <c r="AD74" s="189"/>
      <c r="AE74" s="189"/>
      <c r="AF74" s="189"/>
      <c r="AG74" s="192"/>
      <c r="AH74" s="5"/>
    </row>
    <row r="75" spans="1:34" ht="16.8" hidden="1" thickTop="1" thickBot="1" x14ac:dyDescent="0.35">
      <c r="A75" s="5"/>
      <c r="B75" s="5"/>
      <c r="C75" s="496"/>
      <c r="D75" s="203">
        <f>D74</f>
        <v>0</v>
      </c>
      <c r="E75" s="203">
        <f t="shared" ref="E75:K75" si="86">E74</f>
        <v>0</v>
      </c>
      <c r="F75" s="187">
        <f t="shared" si="86"/>
        <v>0</v>
      </c>
      <c r="G75" s="187">
        <f t="shared" si="86"/>
        <v>0</v>
      </c>
      <c r="H75" s="187">
        <f t="shared" si="86"/>
        <v>0</v>
      </c>
      <c r="I75" s="187">
        <f t="shared" si="86"/>
        <v>0</v>
      </c>
      <c r="J75" s="202">
        <f t="shared" si="86"/>
        <v>0</v>
      </c>
      <c r="K75" s="202">
        <f t="shared" si="86"/>
        <v>0</v>
      </c>
      <c r="L75" s="344" t="s">
        <v>4</v>
      </c>
      <c r="M75" s="189"/>
      <c r="N75" s="189"/>
      <c r="O75" s="189"/>
      <c r="P75" s="189"/>
      <c r="Q75" s="189"/>
      <c r="R75" s="189"/>
      <c r="S75" s="189"/>
      <c r="T75" s="189"/>
      <c r="U75" s="189"/>
      <c r="V75" s="189"/>
      <c r="W75" s="189"/>
      <c r="X75" s="189"/>
      <c r="Y75" s="189"/>
      <c r="Z75" s="189"/>
      <c r="AA75" s="189"/>
      <c r="AB75" s="189"/>
      <c r="AC75" s="192"/>
      <c r="AD75" s="189"/>
      <c r="AE75" s="189"/>
      <c r="AF75" s="189"/>
      <c r="AG75" s="192"/>
      <c r="AH75" s="5"/>
    </row>
    <row r="76" spans="1:34" ht="16.8" hidden="1" thickTop="1" thickBot="1" x14ac:dyDescent="0.35">
      <c r="A76" s="5"/>
      <c r="B76" s="5"/>
      <c r="C76" s="496">
        <f t="shared" ref="C76" si="87">C74+1</f>
        <v>35</v>
      </c>
      <c r="D76" s="204"/>
      <c r="E76" s="205"/>
      <c r="F76" s="206"/>
      <c r="G76" s="206"/>
      <c r="H76" s="207"/>
      <c r="I76" s="207"/>
      <c r="J76" s="208"/>
      <c r="K76" s="208"/>
      <c r="L76" s="344" t="s">
        <v>3</v>
      </c>
      <c r="M76" s="189"/>
      <c r="N76" s="189"/>
      <c r="O76" s="189"/>
      <c r="P76" s="189"/>
      <c r="Q76" s="189"/>
      <c r="R76" s="189"/>
      <c r="S76" s="189"/>
      <c r="T76" s="189"/>
      <c r="U76" s="189"/>
      <c r="V76" s="189"/>
      <c r="W76" s="189"/>
      <c r="X76" s="189"/>
      <c r="Y76" s="189"/>
      <c r="Z76" s="189"/>
      <c r="AA76" s="189"/>
      <c r="AB76" s="189"/>
      <c r="AC76" s="192"/>
      <c r="AD76" s="189"/>
      <c r="AE76" s="189"/>
      <c r="AF76" s="189"/>
      <c r="AG76" s="192"/>
      <c r="AH76" s="5"/>
    </row>
    <row r="77" spans="1:34" ht="16.8" hidden="1" thickTop="1" thickBot="1" x14ac:dyDescent="0.35">
      <c r="A77" s="5"/>
      <c r="B77" s="5"/>
      <c r="C77" s="496"/>
      <c r="D77" s="203">
        <f>D76</f>
        <v>0</v>
      </c>
      <c r="E77" s="203">
        <f t="shared" ref="E77:K77" si="88">E76</f>
        <v>0</v>
      </c>
      <c r="F77" s="187">
        <f t="shared" si="88"/>
        <v>0</v>
      </c>
      <c r="G77" s="187">
        <f t="shared" si="88"/>
        <v>0</v>
      </c>
      <c r="H77" s="187">
        <f t="shared" si="88"/>
        <v>0</v>
      </c>
      <c r="I77" s="187">
        <f t="shared" si="88"/>
        <v>0</v>
      </c>
      <c r="J77" s="202">
        <f t="shared" si="88"/>
        <v>0</v>
      </c>
      <c r="K77" s="202">
        <f t="shared" si="88"/>
        <v>0</v>
      </c>
      <c r="L77" s="344" t="s">
        <v>4</v>
      </c>
      <c r="M77" s="189"/>
      <c r="N77" s="189"/>
      <c r="O77" s="189"/>
      <c r="P77" s="189"/>
      <c r="Q77" s="189"/>
      <c r="R77" s="189"/>
      <c r="S77" s="189"/>
      <c r="T77" s="189"/>
      <c r="U77" s="189"/>
      <c r="V77" s="189"/>
      <c r="W77" s="189"/>
      <c r="X77" s="189"/>
      <c r="Y77" s="189"/>
      <c r="Z77" s="189"/>
      <c r="AA77" s="189"/>
      <c r="AB77" s="189"/>
      <c r="AC77" s="192"/>
      <c r="AD77" s="189"/>
      <c r="AE77" s="189"/>
      <c r="AF77" s="189"/>
      <c r="AG77" s="192"/>
      <c r="AH77" s="5"/>
    </row>
    <row r="78" spans="1:34" ht="16.8" hidden="1" thickTop="1" thickBot="1" x14ac:dyDescent="0.35">
      <c r="A78" s="5"/>
      <c r="B78" s="5"/>
      <c r="C78" s="496">
        <f t="shared" ref="C78" si="89">C76+1</f>
        <v>36</v>
      </c>
      <c r="D78" s="204"/>
      <c r="E78" s="205"/>
      <c r="F78" s="206"/>
      <c r="G78" s="206"/>
      <c r="H78" s="207"/>
      <c r="I78" s="207"/>
      <c r="J78" s="208"/>
      <c r="K78" s="208"/>
      <c r="L78" s="344" t="s">
        <v>3</v>
      </c>
      <c r="M78" s="189"/>
      <c r="N78" s="189"/>
      <c r="O78" s="189"/>
      <c r="P78" s="189"/>
      <c r="Q78" s="189"/>
      <c r="R78" s="189"/>
      <c r="S78" s="189"/>
      <c r="T78" s="189"/>
      <c r="U78" s="189"/>
      <c r="V78" s="189"/>
      <c r="W78" s="189"/>
      <c r="X78" s="189"/>
      <c r="Y78" s="189"/>
      <c r="Z78" s="189"/>
      <c r="AA78" s="189"/>
      <c r="AB78" s="189"/>
      <c r="AC78" s="192"/>
      <c r="AD78" s="189"/>
      <c r="AE78" s="189"/>
      <c r="AF78" s="189"/>
      <c r="AG78" s="192"/>
      <c r="AH78" s="5"/>
    </row>
    <row r="79" spans="1:34" ht="16.8" hidden="1" thickTop="1" thickBot="1" x14ac:dyDescent="0.35">
      <c r="A79" s="5"/>
      <c r="B79" s="5"/>
      <c r="C79" s="496"/>
      <c r="D79" s="203">
        <f>D78</f>
        <v>0</v>
      </c>
      <c r="E79" s="203">
        <f t="shared" ref="E79:K79" si="90">E78</f>
        <v>0</v>
      </c>
      <c r="F79" s="187">
        <f t="shared" si="90"/>
        <v>0</v>
      </c>
      <c r="G79" s="187">
        <f t="shared" si="90"/>
        <v>0</v>
      </c>
      <c r="H79" s="187">
        <f t="shared" si="90"/>
        <v>0</v>
      </c>
      <c r="I79" s="187">
        <f t="shared" si="90"/>
        <v>0</v>
      </c>
      <c r="J79" s="202">
        <f t="shared" si="90"/>
        <v>0</v>
      </c>
      <c r="K79" s="202">
        <f t="shared" si="90"/>
        <v>0</v>
      </c>
      <c r="L79" s="344" t="s">
        <v>4</v>
      </c>
      <c r="M79" s="189"/>
      <c r="N79" s="189"/>
      <c r="O79" s="189"/>
      <c r="P79" s="189"/>
      <c r="Q79" s="189"/>
      <c r="R79" s="189"/>
      <c r="S79" s="189"/>
      <c r="T79" s="189"/>
      <c r="U79" s="189"/>
      <c r="V79" s="189"/>
      <c r="W79" s="189"/>
      <c r="X79" s="189"/>
      <c r="Y79" s="189"/>
      <c r="Z79" s="189"/>
      <c r="AA79" s="189"/>
      <c r="AB79" s="189"/>
      <c r="AC79" s="192"/>
      <c r="AD79" s="189"/>
      <c r="AE79" s="189"/>
      <c r="AF79" s="189"/>
      <c r="AG79" s="192"/>
      <c r="AH79" s="5"/>
    </row>
    <row r="80" spans="1:34" ht="16.8" hidden="1" thickTop="1" thickBot="1" x14ac:dyDescent="0.35">
      <c r="A80" s="5"/>
      <c r="B80" s="5"/>
      <c r="C80" s="496">
        <f t="shared" ref="C80" si="91">C78+1</f>
        <v>37</v>
      </c>
      <c r="D80" s="204"/>
      <c r="E80" s="205"/>
      <c r="F80" s="206"/>
      <c r="G80" s="206"/>
      <c r="H80" s="207"/>
      <c r="I80" s="207"/>
      <c r="J80" s="208"/>
      <c r="K80" s="208"/>
      <c r="L80" s="344" t="s">
        <v>3</v>
      </c>
      <c r="M80" s="189"/>
      <c r="N80" s="189"/>
      <c r="O80" s="189"/>
      <c r="P80" s="189"/>
      <c r="Q80" s="189"/>
      <c r="R80" s="189"/>
      <c r="S80" s="189"/>
      <c r="T80" s="189"/>
      <c r="U80" s="189"/>
      <c r="V80" s="189"/>
      <c r="W80" s="189"/>
      <c r="X80" s="189"/>
      <c r="Y80" s="189"/>
      <c r="Z80" s="189"/>
      <c r="AA80" s="189"/>
      <c r="AB80" s="189"/>
      <c r="AC80" s="192"/>
      <c r="AD80" s="189"/>
      <c r="AE80" s="189"/>
      <c r="AF80" s="189"/>
      <c r="AG80" s="192"/>
      <c r="AH80" s="5"/>
    </row>
    <row r="81" spans="1:34" ht="16.8" hidden="1" thickTop="1" thickBot="1" x14ac:dyDescent="0.35">
      <c r="A81" s="5"/>
      <c r="B81" s="5"/>
      <c r="C81" s="496"/>
      <c r="D81" s="203">
        <f>D80</f>
        <v>0</v>
      </c>
      <c r="E81" s="203">
        <f t="shared" ref="E81:K81" si="92">E80</f>
        <v>0</v>
      </c>
      <c r="F81" s="187">
        <f t="shared" si="92"/>
        <v>0</v>
      </c>
      <c r="G81" s="187">
        <f t="shared" si="92"/>
        <v>0</v>
      </c>
      <c r="H81" s="187">
        <f t="shared" si="92"/>
        <v>0</v>
      </c>
      <c r="I81" s="187">
        <f t="shared" si="92"/>
        <v>0</v>
      </c>
      <c r="J81" s="202">
        <f t="shared" si="92"/>
        <v>0</v>
      </c>
      <c r="K81" s="202">
        <f t="shared" si="92"/>
        <v>0</v>
      </c>
      <c r="L81" s="344" t="s">
        <v>4</v>
      </c>
      <c r="M81" s="189"/>
      <c r="N81" s="189"/>
      <c r="O81" s="189"/>
      <c r="P81" s="189"/>
      <c r="Q81" s="189"/>
      <c r="R81" s="189"/>
      <c r="S81" s="189"/>
      <c r="T81" s="189"/>
      <c r="U81" s="189"/>
      <c r="V81" s="189"/>
      <c r="W81" s="189"/>
      <c r="X81" s="189"/>
      <c r="Y81" s="189"/>
      <c r="Z81" s="189"/>
      <c r="AA81" s="189"/>
      <c r="AB81" s="189"/>
      <c r="AC81" s="192"/>
      <c r="AD81" s="189"/>
      <c r="AE81" s="189"/>
      <c r="AF81" s="189"/>
      <c r="AG81" s="192"/>
      <c r="AH81" s="5"/>
    </row>
    <row r="82" spans="1:34" ht="16.8" hidden="1" thickTop="1" thickBot="1" x14ac:dyDescent="0.35">
      <c r="A82" s="5"/>
      <c r="B82" s="5"/>
      <c r="C82" s="496">
        <f t="shared" ref="C82" si="93">C80+1</f>
        <v>38</v>
      </c>
      <c r="D82" s="204"/>
      <c r="E82" s="205"/>
      <c r="F82" s="206"/>
      <c r="G82" s="206"/>
      <c r="H82" s="207"/>
      <c r="I82" s="207"/>
      <c r="J82" s="208"/>
      <c r="K82" s="208"/>
      <c r="L82" s="344" t="s">
        <v>3</v>
      </c>
      <c r="M82" s="189"/>
      <c r="N82" s="189"/>
      <c r="O82" s="189"/>
      <c r="P82" s="189"/>
      <c r="Q82" s="189"/>
      <c r="R82" s="189"/>
      <c r="S82" s="189"/>
      <c r="T82" s="189"/>
      <c r="U82" s="189"/>
      <c r="V82" s="189"/>
      <c r="W82" s="189"/>
      <c r="X82" s="189"/>
      <c r="Y82" s="189"/>
      <c r="Z82" s="189"/>
      <c r="AA82" s="189"/>
      <c r="AB82" s="189"/>
      <c r="AC82" s="192"/>
      <c r="AD82" s="189"/>
      <c r="AE82" s="189"/>
      <c r="AF82" s="189"/>
      <c r="AG82" s="192"/>
      <c r="AH82" s="5"/>
    </row>
    <row r="83" spans="1:34" ht="16.8" hidden="1" thickTop="1" thickBot="1" x14ac:dyDescent="0.35">
      <c r="A83" s="5"/>
      <c r="B83" s="5"/>
      <c r="C83" s="496"/>
      <c r="D83" s="203">
        <f>D82</f>
        <v>0</v>
      </c>
      <c r="E83" s="203">
        <f t="shared" ref="E83:K83" si="94">E82</f>
        <v>0</v>
      </c>
      <c r="F83" s="187">
        <f t="shared" si="94"/>
        <v>0</v>
      </c>
      <c r="G83" s="187">
        <f t="shared" si="94"/>
        <v>0</v>
      </c>
      <c r="H83" s="187">
        <f t="shared" si="94"/>
        <v>0</v>
      </c>
      <c r="I83" s="187">
        <f t="shared" si="94"/>
        <v>0</v>
      </c>
      <c r="J83" s="202">
        <f t="shared" si="94"/>
        <v>0</v>
      </c>
      <c r="K83" s="202">
        <f t="shared" si="94"/>
        <v>0</v>
      </c>
      <c r="L83" s="344" t="s">
        <v>4</v>
      </c>
      <c r="M83" s="189"/>
      <c r="N83" s="189"/>
      <c r="O83" s="189"/>
      <c r="P83" s="189"/>
      <c r="Q83" s="189"/>
      <c r="R83" s="189"/>
      <c r="S83" s="189"/>
      <c r="T83" s="189"/>
      <c r="U83" s="189"/>
      <c r="V83" s="189"/>
      <c r="W83" s="189"/>
      <c r="X83" s="189"/>
      <c r="Y83" s="189"/>
      <c r="Z83" s="189"/>
      <c r="AA83" s="189"/>
      <c r="AB83" s="189"/>
      <c r="AC83" s="192"/>
      <c r="AD83" s="189"/>
      <c r="AE83" s="189"/>
      <c r="AF83" s="189"/>
      <c r="AG83" s="192"/>
      <c r="AH83" s="5"/>
    </row>
    <row r="84" spans="1:34" ht="16.8" hidden="1" thickTop="1" thickBot="1" x14ac:dyDescent="0.35">
      <c r="A84" s="5"/>
      <c r="B84" s="5"/>
      <c r="C84" s="496">
        <f t="shared" ref="C84" si="95">C82+1</f>
        <v>39</v>
      </c>
      <c r="D84" s="204"/>
      <c r="E84" s="205"/>
      <c r="F84" s="206"/>
      <c r="G84" s="206"/>
      <c r="H84" s="207"/>
      <c r="I84" s="207"/>
      <c r="J84" s="208"/>
      <c r="K84" s="208"/>
      <c r="L84" s="344" t="s">
        <v>3</v>
      </c>
      <c r="M84" s="189"/>
      <c r="N84" s="189"/>
      <c r="O84" s="189"/>
      <c r="P84" s="189"/>
      <c r="Q84" s="189"/>
      <c r="R84" s="189"/>
      <c r="S84" s="189"/>
      <c r="T84" s="189"/>
      <c r="U84" s="189"/>
      <c r="V84" s="189"/>
      <c r="W84" s="189"/>
      <c r="X84" s="189"/>
      <c r="Y84" s="189"/>
      <c r="Z84" s="189"/>
      <c r="AA84" s="189"/>
      <c r="AB84" s="189"/>
      <c r="AC84" s="192"/>
      <c r="AD84" s="189"/>
      <c r="AE84" s="189"/>
      <c r="AF84" s="189"/>
      <c r="AG84" s="192"/>
      <c r="AH84" s="5"/>
    </row>
    <row r="85" spans="1:34" ht="16.8" hidden="1" thickTop="1" thickBot="1" x14ac:dyDescent="0.35">
      <c r="A85" s="5"/>
      <c r="B85" s="5"/>
      <c r="C85" s="496"/>
      <c r="D85" s="203">
        <f>D84</f>
        <v>0</v>
      </c>
      <c r="E85" s="203">
        <f t="shared" ref="E85:K85" si="96">E84</f>
        <v>0</v>
      </c>
      <c r="F85" s="187">
        <f t="shared" si="96"/>
        <v>0</v>
      </c>
      <c r="G85" s="187">
        <f t="shared" si="96"/>
        <v>0</v>
      </c>
      <c r="H85" s="187">
        <f t="shared" si="96"/>
        <v>0</v>
      </c>
      <c r="I85" s="187">
        <f t="shared" si="96"/>
        <v>0</v>
      </c>
      <c r="J85" s="202">
        <f t="shared" si="96"/>
        <v>0</v>
      </c>
      <c r="K85" s="202">
        <f t="shared" si="96"/>
        <v>0</v>
      </c>
      <c r="L85" s="344" t="s">
        <v>4</v>
      </c>
      <c r="M85" s="189"/>
      <c r="N85" s="189"/>
      <c r="O85" s="189"/>
      <c r="P85" s="189"/>
      <c r="Q85" s="189"/>
      <c r="R85" s="189"/>
      <c r="S85" s="189"/>
      <c r="T85" s="189"/>
      <c r="U85" s="189"/>
      <c r="V85" s="189"/>
      <c r="W85" s="189"/>
      <c r="X85" s="189"/>
      <c r="Y85" s="189"/>
      <c r="Z85" s="189"/>
      <c r="AA85" s="189"/>
      <c r="AB85" s="189"/>
      <c r="AC85" s="192"/>
      <c r="AD85" s="189"/>
      <c r="AE85" s="189"/>
      <c r="AF85" s="189"/>
      <c r="AG85" s="192"/>
      <c r="AH85" s="5"/>
    </row>
    <row r="86" spans="1:34" ht="16.8" hidden="1" thickTop="1" thickBot="1" x14ac:dyDescent="0.35">
      <c r="A86" s="5"/>
      <c r="B86" s="5"/>
      <c r="C86" s="496">
        <f t="shared" ref="C86" si="97">C84+1</f>
        <v>40</v>
      </c>
      <c r="D86" s="204"/>
      <c r="E86" s="205"/>
      <c r="F86" s="206"/>
      <c r="G86" s="206"/>
      <c r="H86" s="207"/>
      <c r="I86" s="207"/>
      <c r="J86" s="208"/>
      <c r="K86" s="208"/>
      <c r="L86" s="344" t="s">
        <v>3</v>
      </c>
      <c r="M86" s="189"/>
      <c r="N86" s="189"/>
      <c r="O86" s="189"/>
      <c r="P86" s="189"/>
      <c r="Q86" s="189"/>
      <c r="R86" s="189"/>
      <c r="S86" s="189"/>
      <c r="T86" s="189"/>
      <c r="U86" s="189"/>
      <c r="V86" s="189"/>
      <c r="W86" s="189"/>
      <c r="X86" s="189"/>
      <c r="Y86" s="189"/>
      <c r="Z86" s="189"/>
      <c r="AA86" s="189"/>
      <c r="AB86" s="189"/>
      <c r="AC86" s="192"/>
      <c r="AD86" s="189"/>
      <c r="AE86" s="189"/>
      <c r="AF86" s="189"/>
      <c r="AG86" s="192"/>
      <c r="AH86" s="5"/>
    </row>
    <row r="87" spans="1:34" ht="16.8" hidden="1" thickTop="1" thickBot="1" x14ac:dyDescent="0.35">
      <c r="A87" s="5"/>
      <c r="B87" s="5"/>
      <c r="C87" s="496"/>
      <c r="D87" s="203">
        <f>D86</f>
        <v>0</v>
      </c>
      <c r="E87" s="203">
        <f t="shared" ref="E87:K87" si="98">E86</f>
        <v>0</v>
      </c>
      <c r="F87" s="187">
        <f t="shared" si="98"/>
        <v>0</v>
      </c>
      <c r="G87" s="187">
        <f t="shared" si="98"/>
        <v>0</v>
      </c>
      <c r="H87" s="187">
        <f t="shared" si="98"/>
        <v>0</v>
      </c>
      <c r="I87" s="187">
        <f t="shared" si="98"/>
        <v>0</v>
      </c>
      <c r="J87" s="202">
        <f t="shared" si="98"/>
        <v>0</v>
      </c>
      <c r="K87" s="202">
        <f t="shared" si="98"/>
        <v>0</v>
      </c>
      <c r="L87" s="344" t="s">
        <v>4</v>
      </c>
      <c r="M87" s="189"/>
      <c r="N87" s="189"/>
      <c r="O87" s="189"/>
      <c r="P87" s="189"/>
      <c r="Q87" s="189"/>
      <c r="R87" s="189"/>
      <c r="S87" s="189"/>
      <c r="T87" s="189"/>
      <c r="U87" s="189"/>
      <c r="V87" s="189"/>
      <c r="W87" s="189"/>
      <c r="X87" s="189"/>
      <c r="Y87" s="189"/>
      <c r="Z87" s="189"/>
      <c r="AA87" s="189"/>
      <c r="AB87" s="189"/>
      <c r="AC87" s="192"/>
      <c r="AD87" s="189"/>
      <c r="AE87" s="189"/>
      <c r="AF87" s="189"/>
      <c r="AG87" s="192"/>
      <c r="AH87" s="5"/>
    </row>
    <row r="88" spans="1:34" ht="16.8" hidden="1" thickTop="1" thickBot="1" x14ac:dyDescent="0.35">
      <c r="A88" s="5"/>
      <c r="B88" s="5"/>
      <c r="C88" s="496">
        <f t="shared" ref="C88" si="99">C86+1</f>
        <v>41</v>
      </c>
      <c r="D88" s="204"/>
      <c r="E88" s="205"/>
      <c r="F88" s="206"/>
      <c r="G88" s="206"/>
      <c r="H88" s="207"/>
      <c r="I88" s="207"/>
      <c r="J88" s="208"/>
      <c r="K88" s="208"/>
      <c r="L88" s="344" t="s">
        <v>3</v>
      </c>
      <c r="M88" s="189"/>
      <c r="N88" s="189"/>
      <c r="O88" s="189"/>
      <c r="P88" s="189"/>
      <c r="Q88" s="189"/>
      <c r="R88" s="189"/>
      <c r="S88" s="189"/>
      <c r="T88" s="189"/>
      <c r="U88" s="189"/>
      <c r="V88" s="189"/>
      <c r="W88" s="189"/>
      <c r="X88" s="189"/>
      <c r="Y88" s="189"/>
      <c r="Z88" s="189"/>
      <c r="AA88" s="189"/>
      <c r="AB88" s="189"/>
      <c r="AC88" s="192"/>
      <c r="AD88" s="189"/>
      <c r="AE88" s="189"/>
      <c r="AF88" s="189"/>
      <c r="AG88" s="192"/>
      <c r="AH88" s="5"/>
    </row>
    <row r="89" spans="1:34" ht="16.8" hidden="1" thickTop="1" thickBot="1" x14ac:dyDescent="0.35">
      <c r="A89" s="5"/>
      <c r="B89" s="5"/>
      <c r="C89" s="496"/>
      <c r="D89" s="203">
        <f>D88</f>
        <v>0</v>
      </c>
      <c r="E89" s="203">
        <f t="shared" ref="E89:K89" si="100">E88</f>
        <v>0</v>
      </c>
      <c r="F89" s="187">
        <f t="shared" si="100"/>
        <v>0</v>
      </c>
      <c r="G89" s="187">
        <f t="shared" si="100"/>
        <v>0</v>
      </c>
      <c r="H89" s="187">
        <f t="shared" si="100"/>
        <v>0</v>
      </c>
      <c r="I89" s="187">
        <f t="shared" si="100"/>
        <v>0</v>
      </c>
      <c r="J89" s="202">
        <f t="shared" si="100"/>
        <v>0</v>
      </c>
      <c r="K89" s="202">
        <f t="shared" si="100"/>
        <v>0</v>
      </c>
      <c r="L89" s="344" t="s">
        <v>4</v>
      </c>
      <c r="M89" s="189"/>
      <c r="N89" s="189"/>
      <c r="O89" s="189"/>
      <c r="P89" s="189"/>
      <c r="Q89" s="189"/>
      <c r="R89" s="189"/>
      <c r="S89" s="189"/>
      <c r="T89" s="189"/>
      <c r="U89" s="189"/>
      <c r="V89" s="189"/>
      <c r="W89" s="189"/>
      <c r="X89" s="189"/>
      <c r="Y89" s="189"/>
      <c r="Z89" s="189"/>
      <c r="AA89" s="189"/>
      <c r="AB89" s="189"/>
      <c r="AC89" s="192"/>
      <c r="AD89" s="189"/>
      <c r="AE89" s="189"/>
      <c r="AF89" s="189"/>
      <c r="AG89" s="192"/>
      <c r="AH89" s="5"/>
    </row>
    <row r="90" spans="1:34" ht="16.8" hidden="1" thickTop="1" thickBot="1" x14ac:dyDescent="0.35">
      <c r="A90" s="5"/>
      <c r="B90" s="5"/>
      <c r="C90" s="496">
        <f t="shared" ref="C90" si="101">C88+1</f>
        <v>42</v>
      </c>
      <c r="D90" s="204"/>
      <c r="E90" s="205"/>
      <c r="F90" s="206"/>
      <c r="G90" s="206"/>
      <c r="H90" s="207"/>
      <c r="I90" s="207"/>
      <c r="J90" s="208"/>
      <c r="K90" s="208"/>
      <c r="L90" s="344" t="s">
        <v>3</v>
      </c>
      <c r="M90" s="189"/>
      <c r="N90" s="189"/>
      <c r="O90" s="189"/>
      <c r="P90" s="189"/>
      <c r="Q90" s="189"/>
      <c r="R90" s="189"/>
      <c r="S90" s="189"/>
      <c r="T90" s="189"/>
      <c r="U90" s="189"/>
      <c r="V90" s="189"/>
      <c r="W90" s="189"/>
      <c r="X90" s="189"/>
      <c r="Y90" s="189"/>
      <c r="Z90" s="189"/>
      <c r="AA90" s="189"/>
      <c r="AB90" s="189"/>
      <c r="AC90" s="192"/>
      <c r="AD90" s="189"/>
      <c r="AE90" s="189"/>
      <c r="AF90" s="189"/>
      <c r="AG90" s="192"/>
      <c r="AH90" s="5"/>
    </row>
    <row r="91" spans="1:34" ht="16.8" hidden="1" thickTop="1" thickBot="1" x14ac:dyDescent="0.35">
      <c r="A91" s="5"/>
      <c r="B91" s="5"/>
      <c r="C91" s="496"/>
      <c r="D91" s="203">
        <f>D90</f>
        <v>0</v>
      </c>
      <c r="E91" s="203">
        <f t="shared" ref="E91:K91" si="102">E90</f>
        <v>0</v>
      </c>
      <c r="F91" s="187">
        <f t="shared" si="102"/>
        <v>0</v>
      </c>
      <c r="G91" s="187">
        <f t="shared" si="102"/>
        <v>0</v>
      </c>
      <c r="H91" s="187">
        <f t="shared" si="102"/>
        <v>0</v>
      </c>
      <c r="I91" s="187">
        <f t="shared" si="102"/>
        <v>0</v>
      </c>
      <c r="J91" s="202">
        <f t="shared" si="102"/>
        <v>0</v>
      </c>
      <c r="K91" s="202">
        <f t="shared" si="102"/>
        <v>0</v>
      </c>
      <c r="L91" s="344" t="s">
        <v>4</v>
      </c>
      <c r="M91" s="189"/>
      <c r="N91" s="189"/>
      <c r="O91" s="189"/>
      <c r="P91" s="189"/>
      <c r="Q91" s="189"/>
      <c r="R91" s="189"/>
      <c r="S91" s="189"/>
      <c r="T91" s="189"/>
      <c r="U91" s="189"/>
      <c r="V91" s="189"/>
      <c r="W91" s="189"/>
      <c r="X91" s="189"/>
      <c r="Y91" s="189"/>
      <c r="Z91" s="189"/>
      <c r="AA91" s="189"/>
      <c r="AB91" s="189"/>
      <c r="AC91" s="192"/>
      <c r="AD91" s="189"/>
      <c r="AE91" s="189"/>
      <c r="AF91" s="189"/>
      <c r="AG91" s="192"/>
      <c r="AH91" s="5"/>
    </row>
    <row r="92" spans="1:34" ht="16.8" hidden="1" thickTop="1" thickBot="1" x14ac:dyDescent="0.35">
      <c r="A92" s="5"/>
      <c r="B92" s="5"/>
      <c r="C92" s="496">
        <f t="shared" ref="C92" si="103">C90+1</f>
        <v>43</v>
      </c>
      <c r="D92" s="204"/>
      <c r="E92" s="205"/>
      <c r="F92" s="206"/>
      <c r="G92" s="206"/>
      <c r="H92" s="207"/>
      <c r="I92" s="207"/>
      <c r="J92" s="208"/>
      <c r="K92" s="208"/>
      <c r="L92" s="344" t="s">
        <v>3</v>
      </c>
      <c r="M92" s="189"/>
      <c r="N92" s="189"/>
      <c r="O92" s="189"/>
      <c r="P92" s="189"/>
      <c r="Q92" s="189"/>
      <c r="R92" s="189"/>
      <c r="S92" s="189"/>
      <c r="T92" s="189"/>
      <c r="U92" s="189"/>
      <c r="V92" s="189"/>
      <c r="W92" s="189"/>
      <c r="X92" s="189"/>
      <c r="Y92" s="189"/>
      <c r="Z92" s="189"/>
      <c r="AA92" s="189"/>
      <c r="AB92" s="189"/>
      <c r="AC92" s="192"/>
      <c r="AD92" s="189"/>
      <c r="AE92" s="189"/>
      <c r="AF92" s="189"/>
      <c r="AG92" s="192"/>
      <c r="AH92" s="5"/>
    </row>
    <row r="93" spans="1:34" ht="16.8" hidden="1" thickTop="1" thickBot="1" x14ac:dyDescent="0.35">
      <c r="A93" s="5"/>
      <c r="B93" s="5"/>
      <c r="C93" s="496"/>
      <c r="D93" s="203">
        <f>D92</f>
        <v>0</v>
      </c>
      <c r="E93" s="203">
        <f t="shared" ref="E93:K93" si="104">E92</f>
        <v>0</v>
      </c>
      <c r="F93" s="187">
        <f t="shared" si="104"/>
        <v>0</v>
      </c>
      <c r="G93" s="187">
        <f t="shared" si="104"/>
        <v>0</v>
      </c>
      <c r="H93" s="187">
        <f t="shared" si="104"/>
        <v>0</v>
      </c>
      <c r="I93" s="187">
        <f t="shared" si="104"/>
        <v>0</v>
      </c>
      <c r="J93" s="202">
        <f t="shared" si="104"/>
        <v>0</v>
      </c>
      <c r="K93" s="202">
        <f t="shared" si="104"/>
        <v>0</v>
      </c>
      <c r="L93" s="344" t="s">
        <v>4</v>
      </c>
      <c r="M93" s="189"/>
      <c r="N93" s="189"/>
      <c r="O93" s="189"/>
      <c r="P93" s="189"/>
      <c r="Q93" s="189"/>
      <c r="R93" s="189"/>
      <c r="S93" s="189"/>
      <c r="T93" s="189"/>
      <c r="U93" s="189"/>
      <c r="V93" s="189"/>
      <c r="W93" s="189"/>
      <c r="X93" s="189"/>
      <c r="Y93" s="189"/>
      <c r="Z93" s="189"/>
      <c r="AA93" s="189"/>
      <c r="AB93" s="189"/>
      <c r="AC93" s="192"/>
      <c r="AD93" s="189"/>
      <c r="AE93" s="189"/>
      <c r="AF93" s="189"/>
      <c r="AG93" s="192"/>
      <c r="AH93" s="5"/>
    </row>
    <row r="94" spans="1:34" ht="16.8" hidden="1" thickTop="1" thickBot="1" x14ac:dyDescent="0.35">
      <c r="A94" s="5"/>
      <c r="B94" s="5"/>
      <c r="C94" s="496">
        <f t="shared" ref="C94" si="105">C92+1</f>
        <v>44</v>
      </c>
      <c r="D94" s="204"/>
      <c r="E94" s="205"/>
      <c r="F94" s="206"/>
      <c r="G94" s="206"/>
      <c r="H94" s="207"/>
      <c r="I94" s="207"/>
      <c r="J94" s="208"/>
      <c r="K94" s="208"/>
      <c r="L94" s="344" t="s">
        <v>3</v>
      </c>
      <c r="M94" s="189"/>
      <c r="N94" s="189"/>
      <c r="O94" s="189"/>
      <c r="P94" s="189"/>
      <c r="Q94" s="189"/>
      <c r="R94" s="189"/>
      <c r="S94" s="189"/>
      <c r="T94" s="189"/>
      <c r="U94" s="189"/>
      <c r="V94" s="189"/>
      <c r="W94" s="189"/>
      <c r="X94" s="189"/>
      <c r="Y94" s="189"/>
      <c r="Z94" s="189"/>
      <c r="AA94" s="189"/>
      <c r="AB94" s="189"/>
      <c r="AC94" s="192"/>
      <c r="AD94" s="189"/>
      <c r="AE94" s="189"/>
      <c r="AF94" s="189"/>
      <c r="AG94" s="192"/>
      <c r="AH94" s="5"/>
    </row>
    <row r="95" spans="1:34" ht="16.8" hidden="1" thickTop="1" thickBot="1" x14ac:dyDescent="0.35">
      <c r="A95" s="5"/>
      <c r="B95" s="5"/>
      <c r="C95" s="496"/>
      <c r="D95" s="203">
        <f>D94</f>
        <v>0</v>
      </c>
      <c r="E95" s="203">
        <f t="shared" ref="E95:K95" si="106">E94</f>
        <v>0</v>
      </c>
      <c r="F95" s="187">
        <f t="shared" si="106"/>
        <v>0</v>
      </c>
      <c r="G95" s="187">
        <f t="shared" si="106"/>
        <v>0</v>
      </c>
      <c r="H95" s="187">
        <f t="shared" si="106"/>
        <v>0</v>
      </c>
      <c r="I95" s="187">
        <f t="shared" si="106"/>
        <v>0</v>
      </c>
      <c r="J95" s="202">
        <f t="shared" si="106"/>
        <v>0</v>
      </c>
      <c r="K95" s="202">
        <f t="shared" si="106"/>
        <v>0</v>
      </c>
      <c r="L95" s="344" t="s">
        <v>4</v>
      </c>
      <c r="M95" s="189"/>
      <c r="N95" s="189"/>
      <c r="O95" s="189"/>
      <c r="P95" s="189"/>
      <c r="Q95" s="189"/>
      <c r="R95" s="189"/>
      <c r="S95" s="189"/>
      <c r="T95" s="189"/>
      <c r="U95" s="189"/>
      <c r="V95" s="189"/>
      <c r="W95" s="189"/>
      <c r="X95" s="189"/>
      <c r="Y95" s="189"/>
      <c r="Z95" s="189"/>
      <c r="AA95" s="189"/>
      <c r="AB95" s="189"/>
      <c r="AC95" s="192"/>
      <c r="AD95" s="189"/>
      <c r="AE95" s="189"/>
      <c r="AF95" s="189"/>
      <c r="AG95" s="192"/>
      <c r="AH95" s="5"/>
    </row>
    <row r="96" spans="1:34" ht="16.8" hidden="1" thickTop="1" thickBot="1" x14ac:dyDescent="0.35">
      <c r="A96" s="5"/>
      <c r="B96" s="5"/>
      <c r="C96" s="496">
        <f t="shared" ref="C96" si="107">C94+1</f>
        <v>45</v>
      </c>
      <c r="D96" s="204"/>
      <c r="E96" s="205"/>
      <c r="F96" s="206"/>
      <c r="G96" s="206"/>
      <c r="H96" s="207"/>
      <c r="I96" s="207"/>
      <c r="J96" s="208"/>
      <c r="K96" s="208"/>
      <c r="L96" s="344" t="s">
        <v>3</v>
      </c>
      <c r="M96" s="189"/>
      <c r="N96" s="189"/>
      <c r="O96" s="189"/>
      <c r="P96" s="189"/>
      <c r="Q96" s="189"/>
      <c r="R96" s="189"/>
      <c r="S96" s="189"/>
      <c r="T96" s="189"/>
      <c r="U96" s="189"/>
      <c r="V96" s="189"/>
      <c r="W96" s="189"/>
      <c r="X96" s="189"/>
      <c r="Y96" s="189"/>
      <c r="Z96" s="189"/>
      <c r="AA96" s="189"/>
      <c r="AB96" s="189"/>
      <c r="AC96" s="192"/>
      <c r="AD96" s="189"/>
      <c r="AE96" s="189"/>
      <c r="AF96" s="189"/>
      <c r="AG96" s="192"/>
      <c r="AH96" s="5"/>
    </row>
    <row r="97" spans="1:34" ht="16.8" hidden="1" thickTop="1" thickBot="1" x14ac:dyDescent="0.35">
      <c r="A97" s="5"/>
      <c r="B97" s="5"/>
      <c r="C97" s="496"/>
      <c r="D97" s="203">
        <f>D96</f>
        <v>0</v>
      </c>
      <c r="E97" s="203">
        <f t="shared" ref="E97:K97" si="108">E96</f>
        <v>0</v>
      </c>
      <c r="F97" s="187">
        <f t="shared" si="108"/>
        <v>0</v>
      </c>
      <c r="G97" s="187">
        <f t="shared" si="108"/>
        <v>0</v>
      </c>
      <c r="H97" s="187">
        <f t="shared" si="108"/>
        <v>0</v>
      </c>
      <c r="I97" s="187">
        <f t="shared" si="108"/>
        <v>0</v>
      </c>
      <c r="J97" s="202">
        <f t="shared" si="108"/>
        <v>0</v>
      </c>
      <c r="K97" s="202">
        <f t="shared" si="108"/>
        <v>0</v>
      </c>
      <c r="L97" s="344" t="s">
        <v>4</v>
      </c>
      <c r="M97" s="189"/>
      <c r="N97" s="189"/>
      <c r="O97" s="189"/>
      <c r="P97" s="189"/>
      <c r="Q97" s="189"/>
      <c r="R97" s="189"/>
      <c r="S97" s="189"/>
      <c r="T97" s="189"/>
      <c r="U97" s="189"/>
      <c r="V97" s="189"/>
      <c r="W97" s="189"/>
      <c r="X97" s="189"/>
      <c r="Y97" s="189"/>
      <c r="Z97" s="189"/>
      <c r="AA97" s="189"/>
      <c r="AB97" s="189"/>
      <c r="AC97" s="192"/>
      <c r="AD97" s="189"/>
      <c r="AE97" s="189"/>
      <c r="AF97" s="189"/>
      <c r="AG97" s="192"/>
      <c r="AH97" s="5"/>
    </row>
    <row r="98" spans="1:34" ht="16.8" hidden="1" thickTop="1" thickBot="1" x14ac:dyDescent="0.35">
      <c r="A98" s="5"/>
      <c r="B98" s="5"/>
      <c r="C98" s="496">
        <f t="shared" ref="C98" si="109">C96+1</f>
        <v>46</v>
      </c>
      <c r="D98" s="204"/>
      <c r="E98" s="205"/>
      <c r="F98" s="206"/>
      <c r="G98" s="206"/>
      <c r="H98" s="207"/>
      <c r="I98" s="207"/>
      <c r="J98" s="208"/>
      <c r="K98" s="208"/>
      <c r="L98" s="344" t="s">
        <v>3</v>
      </c>
      <c r="M98" s="189"/>
      <c r="N98" s="189"/>
      <c r="O98" s="189"/>
      <c r="P98" s="189"/>
      <c r="Q98" s="189"/>
      <c r="R98" s="189"/>
      <c r="S98" s="189"/>
      <c r="T98" s="189"/>
      <c r="U98" s="189"/>
      <c r="V98" s="189"/>
      <c r="W98" s="189"/>
      <c r="X98" s="189"/>
      <c r="Y98" s="189"/>
      <c r="Z98" s="189"/>
      <c r="AA98" s="189"/>
      <c r="AB98" s="189"/>
      <c r="AC98" s="192"/>
      <c r="AD98" s="189"/>
      <c r="AE98" s="189"/>
      <c r="AF98" s="189"/>
      <c r="AG98" s="192"/>
      <c r="AH98" s="5"/>
    </row>
    <row r="99" spans="1:34" ht="16.8" hidden="1" thickTop="1" thickBot="1" x14ac:dyDescent="0.35">
      <c r="A99" s="5"/>
      <c r="B99" s="5"/>
      <c r="C99" s="497"/>
      <c r="D99" s="203">
        <f>D98</f>
        <v>0</v>
      </c>
      <c r="E99" s="203">
        <f t="shared" ref="E99:K99" si="110">E98</f>
        <v>0</v>
      </c>
      <c r="F99" s="187">
        <f t="shared" si="110"/>
        <v>0</v>
      </c>
      <c r="G99" s="187">
        <f t="shared" si="110"/>
        <v>0</v>
      </c>
      <c r="H99" s="187">
        <f t="shared" si="110"/>
        <v>0</v>
      </c>
      <c r="I99" s="187">
        <f t="shared" si="110"/>
        <v>0</v>
      </c>
      <c r="J99" s="202">
        <f t="shared" si="110"/>
        <v>0</v>
      </c>
      <c r="K99" s="202">
        <f t="shared" si="110"/>
        <v>0</v>
      </c>
      <c r="L99" s="362" t="s">
        <v>4</v>
      </c>
      <c r="M99" s="194"/>
      <c r="N99" s="194"/>
      <c r="O99" s="194"/>
      <c r="P99" s="194"/>
      <c r="Q99" s="194"/>
      <c r="R99" s="194"/>
      <c r="S99" s="194"/>
      <c r="T99" s="194"/>
      <c r="U99" s="194"/>
      <c r="V99" s="194"/>
      <c r="W99" s="194"/>
      <c r="X99" s="194"/>
      <c r="Y99" s="194"/>
      <c r="Z99" s="194"/>
      <c r="AA99" s="194"/>
      <c r="AB99" s="194"/>
      <c r="AC99" s="195"/>
      <c r="AD99" s="194"/>
      <c r="AE99" s="194"/>
      <c r="AF99" s="194"/>
      <c r="AG99" s="195"/>
      <c r="AH99" s="5"/>
    </row>
    <row r="100" spans="1:34" ht="16.8" hidden="1" thickTop="1" thickBot="1" x14ac:dyDescent="0.35">
      <c r="A100" s="5"/>
      <c r="B100" s="5"/>
      <c r="C100" s="496">
        <f t="shared" ref="C100" si="111">C98+1</f>
        <v>47</v>
      </c>
      <c r="D100" s="204"/>
      <c r="E100" s="205"/>
      <c r="F100" s="206"/>
      <c r="G100" s="206"/>
      <c r="H100" s="207"/>
      <c r="I100" s="207"/>
      <c r="J100" s="208"/>
      <c r="K100" s="208"/>
      <c r="L100" s="344" t="s">
        <v>3</v>
      </c>
      <c r="M100" s="188"/>
      <c r="N100" s="188"/>
      <c r="O100" s="188"/>
      <c r="P100" s="188"/>
      <c r="Q100" s="189"/>
      <c r="R100" s="189"/>
      <c r="S100" s="189"/>
      <c r="T100" s="189"/>
      <c r="U100" s="189"/>
      <c r="V100" s="189"/>
      <c r="W100" s="189"/>
      <c r="X100" s="189"/>
      <c r="Y100" s="189"/>
      <c r="Z100" s="189"/>
      <c r="AA100" s="189"/>
      <c r="AB100" s="189"/>
      <c r="AC100" s="192"/>
      <c r="AD100" s="189"/>
      <c r="AE100" s="189"/>
      <c r="AF100" s="189"/>
      <c r="AG100" s="192"/>
      <c r="AH100" s="5"/>
    </row>
    <row r="101" spans="1:34" ht="16.8" hidden="1" thickTop="1" thickBot="1" x14ac:dyDescent="0.35">
      <c r="A101" s="5"/>
      <c r="B101" s="5"/>
      <c r="C101" s="496"/>
      <c r="D101" s="203">
        <f>D100</f>
        <v>0</v>
      </c>
      <c r="E101" s="203">
        <f t="shared" ref="E101:K101" si="112">E100</f>
        <v>0</v>
      </c>
      <c r="F101" s="187">
        <f t="shared" si="112"/>
        <v>0</v>
      </c>
      <c r="G101" s="187">
        <f t="shared" si="112"/>
        <v>0</v>
      </c>
      <c r="H101" s="187">
        <f t="shared" si="112"/>
        <v>0</v>
      </c>
      <c r="I101" s="187">
        <f t="shared" si="112"/>
        <v>0</v>
      </c>
      <c r="J101" s="202">
        <f t="shared" si="112"/>
        <v>0</v>
      </c>
      <c r="K101" s="202">
        <f t="shared" si="112"/>
        <v>0</v>
      </c>
      <c r="L101" s="344" t="s">
        <v>4</v>
      </c>
      <c r="M101" s="188"/>
      <c r="N101" s="188"/>
      <c r="O101" s="188"/>
      <c r="P101" s="188"/>
      <c r="Q101" s="189"/>
      <c r="R101" s="189"/>
      <c r="S101" s="189"/>
      <c r="T101" s="189"/>
      <c r="U101" s="189"/>
      <c r="V101" s="189"/>
      <c r="W101" s="189"/>
      <c r="X101" s="189"/>
      <c r="Y101" s="189"/>
      <c r="Z101" s="189"/>
      <c r="AA101" s="189"/>
      <c r="AB101" s="189"/>
      <c r="AC101" s="192"/>
      <c r="AD101" s="189"/>
      <c r="AE101" s="189"/>
      <c r="AF101" s="189"/>
      <c r="AG101" s="192"/>
      <c r="AH101" s="5"/>
    </row>
    <row r="102" spans="1:34" ht="16.8" hidden="1" thickTop="1" thickBot="1" x14ac:dyDescent="0.35">
      <c r="A102" s="5"/>
      <c r="B102" s="5"/>
      <c r="C102" s="496">
        <f t="shared" ref="C102" si="113">C100+1</f>
        <v>48</v>
      </c>
      <c r="D102" s="204"/>
      <c r="E102" s="205"/>
      <c r="F102" s="206"/>
      <c r="G102" s="206"/>
      <c r="H102" s="207"/>
      <c r="I102" s="207"/>
      <c r="J102" s="208"/>
      <c r="K102" s="208"/>
      <c r="L102" s="344" t="s">
        <v>3</v>
      </c>
      <c r="M102" s="188"/>
      <c r="N102" s="188"/>
      <c r="O102" s="188"/>
      <c r="P102" s="188"/>
      <c r="Q102" s="188"/>
      <c r="R102" s="188"/>
      <c r="S102" s="188"/>
      <c r="T102" s="188"/>
      <c r="U102" s="188"/>
      <c r="V102" s="188"/>
      <c r="W102" s="188"/>
      <c r="X102" s="188"/>
      <c r="Y102" s="188"/>
      <c r="Z102" s="188"/>
      <c r="AA102" s="188"/>
      <c r="AB102" s="188"/>
      <c r="AC102" s="192"/>
      <c r="AD102" s="188"/>
      <c r="AE102" s="188"/>
      <c r="AF102" s="188"/>
      <c r="AG102" s="192"/>
      <c r="AH102" s="5"/>
    </row>
    <row r="103" spans="1:34" ht="16.8" hidden="1" thickTop="1" thickBot="1" x14ac:dyDescent="0.35">
      <c r="A103" s="5"/>
      <c r="B103" s="5"/>
      <c r="C103" s="496"/>
      <c r="D103" s="203">
        <f>D102</f>
        <v>0</v>
      </c>
      <c r="E103" s="203">
        <f t="shared" ref="E103:K103" si="114">E102</f>
        <v>0</v>
      </c>
      <c r="F103" s="187">
        <f t="shared" si="114"/>
        <v>0</v>
      </c>
      <c r="G103" s="187">
        <f t="shared" si="114"/>
        <v>0</v>
      </c>
      <c r="H103" s="187">
        <f t="shared" si="114"/>
        <v>0</v>
      </c>
      <c r="I103" s="187">
        <f t="shared" si="114"/>
        <v>0</v>
      </c>
      <c r="J103" s="202">
        <f t="shared" si="114"/>
        <v>0</v>
      </c>
      <c r="K103" s="202">
        <f t="shared" si="114"/>
        <v>0</v>
      </c>
      <c r="L103" s="344" t="s">
        <v>4</v>
      </c>
      <c r="M103" s="188"/>
      <c r="N103" s="188"/>
      <c r="O103" s="188"/>
      <c r="P103" s="188"/>
      <c r="Q103" s="188"/>
      <c r="R103" s="188"/>
      <c r="S103" s="188"/>
      <c r="T103" s="188"/>
      <c r="U103" s="188"/>
      <c r="V103" s="188"/>
      <c r="W103" s="188"/>
      <c r="X103" s="188"/>
      <c r="Y103" s="188"/>
      <c r="Z103" s="188"/>
      <c r="AA103" s="188"/>
      <c r="AB103" s="188"/>
      <c r="AC103" s="192"/>
      <c r="AD103" s="188"/>
      <c r="AE103" s="188"/>
      <c r="AF103" s="188"/>
      <c r="AG103" s="192"/>
      <c r="AH103" s="5"/>
    </row>
    <row r="104" spans="1:34" ht="16.8" hidden="1" thickTop="1" thickBot="1" x14ac:dyDescent="0.35">
      <c r="A104" s="5"/>
      <c r="B104" s="5"/>
      <c r="C104" s="496">
        <f t="shared" ref="C104" si="115">C102+1</f>
        <v>49</v>
      </c>
      <c r="D104" s="204"/>
      <c r="E104" s="205"/>
      <c r="F104" s="206"/>
      <c r="G104" s="206"/>
      <c r="H104" s="207"/>
      <c r="I104" s="207"/>
      <c r="J104" s="208"/>
      <c r="K104" s="208"/>
      <c r="L104" s="344" t="s">
        <v>3</v>
      </c>
      <c r="M104" s="188"/>
      <c r="N104" s="188"/>
      <c r="O104" s="188"/>
      <c r="P104" s="188"/>
      <c r="Q104" s="188"/>
      <c r="R104" s="188"/>
      <c r="S104" s="188"/>
      <c r="T104" s="188"/>
      <c r="U104" s="188"/>
      <c r="V104" s="188"/>
      <c r="W104" s="188"/>
      <c r="X104" s="188"/>
      <c r="Y104" s="188"/>
      <c r="Z104" s="188"/>
      <c r="AA104" s="188"/>
      <c r="AB104" s="188"/>
      <c r="AC104" s="193"/>
      <c r="AD104" s="188"/>
      <c r="AE104" s="188"/>
      <c r="AF104" s="188"/>
      <c r="AG104" s="193"/>
      <c r="AH104" s="5"/>
    </row>
    <row r="105" spans="1:34" ht="16.8" hidden="1" thickTop="1" thickBot="1" x14ac:dyDescent="0.35">
      <c r="A105" s="5"/>
      <c r="B105" s="5"/>
      <c r="C105" s="496"/>
      <c r="D105" s="203">
        <f>D104</f>
        <v>0</v>
      </c>
      <c r="E105" s="203">
        <f t="shared" ref="E105:K105" si="116">E104</f>
        <v>0</v>
      </c>
      <c r="F105" s="187">
        <f t="shared" si="116"/>
        <v>0</v>
      </c>
      <c r="G105" s="187">
        <f t="shared" si="116"/>
        <v>0</v>
      </c>
      <c r="H105" s="187">
        <f t="shared" si="116"/>
        <v>0</v>
      </c>
      <c r="I105" s="187">
        <f t="shared" si="116"/>
        <v>0</v>
      </c>
      <c r="J105" s="202">
        <f t="shared" si="116"/>
        <v>0</v>
      </c>
      <c r="K105" s="202">
        <f t="shared" si="116"/>
        <v>0</v>
      </c>
      <c r="L105" s="344" t="s">
        <v>4</v>
      </c>
      <c r="M105" s="188"/>
      <c r="N105" s="188"/>
      <c r="O105" s="188"/>
      <c r="P105" s="188"/>
      <c r="Q105" s="188"/>
      <c r="R105" s="188"/>
      <c r="S105" s="188"/>
      <c r="T105" s="188"/>
      <c r="U105" s="188"/>
      <c r="V105" s="188"/>
      <c r="W105" s="188"/>
      <c r="X105" s="188"/>
      <c r="Y105" s="188"/>
      <c r="Z105" s="188"/>
      <c r="AA105" s="188"/>
      <c r="AB105" s="188"/>
      <c r="AC105" s="193"/>
      <c r="AD105" s="188"/>
      <c r="AE105" s="188"/>
      <c r="AF105" s="188"/>
      <c r="AG105" s="193"/>
      <c r="AH105" s="5"/>
    </row>
    <row r="106" spans="1:34" ht="16.8" hidden="1" thickTop="1" thickBot="1" x14ac:dyDescent="0.35">
      <c r="A106" s="5"/>
      <c r="B106" s="5"/>
      <c r="C106" s="496">
        <f t="shared" ref="C106" si="117">C104+1</f>
        <v>50</v>
      </c>
      <c r="D106" s="204"/>
      <c r="E106" s="205"/>
      <c r="F106" s="206"/>
      <c r="G106" s="206"/>
      <c r="H106" s="207"/>
      <c r="I106" s="207"/>
      <c r="J106" s="208"/>
      <c r="K106" s="208"/>
      <c r="L106" s="344" t="s">
        <v>3</v>
      </c>
      <c r="M106" s="188"/>
      <c r="N106" s="188"/>
      <c r="O106" s="188"/>
      <c r="P106" s="188"/>
      <c r="Q106" s="188"/>
      <c r="R106" s="188"/>
      <c r="S106" s="188"/>
      <c r="T106" s="188"/>
      <c r="U106" s="188"/>
      <c r="V106" s="188"/>
      <c r="W106" s="188"/>
      <c r="X106" s="188"/>
      <c r="Y106" s="188"/>
      <c r="Z106" s="188"/>
      <c r="AA106" s="188"/>
      <c r="AB106" s="188"/>
      <c r="AC106" s="193"/>
      <c r="AD106" s="188"/>
      <c r="AE106" s="188"/>
      <c r="AF106" s="188"/>
      <c r="AG106" s="193"/>
      <c r="AH106" s="5"/>
    </row>
    <row r="107" spans="1:34" ht="16.8" hidden="1" thickTop="1" thickBot="1" x14ac:dyDescent="0.35">
      <c r="A107" s="5"/>
      <c r="B107" s="5"/>
      <c r="C107" s="496"/>
      <c r="D107" s="203">
        <f>D106</f>
        <v>0</v>
      </c>
      <c r="E107" s="203">
        <f t="shared" ref="E107:K107" si="118">E106</f>
        <v>0</v>
      </c>
      <c r="F107" s="187">
        <f t="shared" si="118"/>
        <v>0</v>
      </c>
      <c r="G107" s="187">
        <f t="shared" si="118"/>
        <v>0</v>
      </c>
      <c r="H107" s="187">
        <f t="shared" si="118"/>
        <v>0</v>
      </c>
      <c r="I107" s="187">
        <f t="shared" si="118"/>
        <v>0</v>
      </c>
      <c r="J107" s="202">
        <f t="shared" si="118"/>
        <v>0</v>
      </c>
      <c r="K107" s="202">
        <f t="shared" si="118"/>
        <v>0</v>
      </c>
      <c r="L107" s="344" t="s">
        <v>4</v>
      </c>
      <c r="M107" s="188"/>
      <c r="N107" s="188"/>
      <c r="O107" s="188"/>
      <c r="P107" s="188"/>
      <c r="Q107" s="188"/>
      <c r="R107" s="188"/>
      <c r="S107" s="188"/>
      <c r="T107" s="188"/>
      <c r="U107" s="188"/>
      <c r="V107" s="188"/>
      <c r="W107" s="188"/>
      <c r="X107" s="188"/>
      <c r="Y107" s="188"/>
      <c r="Z107" s="188"/>
      <c r="AA107" s="188"/>
      <c r="AB107" s="188"/>
      <c r="AC107" s="193"/>
      <c r="AD107" s="188"/>
      <c r="AE107" s="188"/>
      <c r="AF107" s="188"/>
      <c r="AG107" s="193"/>
      <c r="AH107" s="5"/>
    </row>
    <row r="108" spans="1:34" ht="16.8" hidden="1" thickTop="1" thickBot="1" x14ac:dyDescent="0.35">
      <c r="A108" s="5"/>
      <c r="B108" s="5"/>
      <c r="C108" s="496">
        <f t="shared" ref="C108" si="119">C106+1</f>
        <v>51</v>
      </c>
      <c r="D108" s="204"/>
      <c r="E108" s="205"/>
      <c r="F108" s="206"/>
      <c r="G108" s="206"/>
      <c r="H108" s="207"/>
      <c r="I108" s="207"/>
      <c r="J108" s="208"/>
      <c r="K108" s="208"/>
      <c r="L108" s="344" t="s">
        <v>3</v>
      </c>
      <c r="M108" s="188"/>
      <c r="N108" s="188"/>
      <c r="O108" s="188"/>
      <c r="P108" s="188"/>
      <c r="Q108" s="189"/>
      <c r="R108" s="189"/>
      <c r="S108" s="189"/>
      <c r="T108" s="189"/>
      <c r="U108" s="189"/>
      <c r="V108" s="189"/>
      <c r="W108" s="189"/>
      <c r="X108" s="189"/>
      <c r="Y108" s="189"/>
      <c r="Z108" s="189"/>
      <c r="AA108" s="189"/>
      <c r="AB108" s="189"/>
      <c r="AC108" s="192"/>
      <c r="AD108" s="189"/>
      <c r="AE108" s="189"/>
      <c r="AF108" s="189"/>
      <c r="AG108" s="192"/>
      <c r="AH108" s="5"/>
    </row>
    <row r="109" spans="1:34" ht="16.8" hidden="1" thickTop="1" thickBot="1" x14ac:dyDescent="0.35">
      <c r="A109" s="5"/>
      <c r="B109" s="5"/>
      <c r="C109" s="496"/>
      <c r="D109" s="203">
        <f>D108</f>
        <v>0</v>
      </c>
      <c r="E109" s="203">
        <f t="shared" ref="E109:K109" si="120">E108</f>
        <v>0</v>
      </c>
      <c r="F109" s="187">
        <f t="shared" si="120"/>
        <v>0</v>
      </c>
      <c r="G109" s="187">
        <f t="shared" si="120"/>
        <v>0</v>
      </c>
      <c r="H109" s="187">
        <f t="shared" si="120"/>
        <v>0</v>
      </c>
      <c r="I109" s="187">
        <f t="shared" si="120"/>
        <v>0</v>
      </c>
      <c r="J109" s="202">
        <f t="shared" si="120"/>
        <v>0</v>
      </c>
      <c r="K109" s="202">
        <f t="shared" si="120"/>
        <v>0</v>
      </c>
      <c r="L109" s="344" t="s">
        <v>4</v>
      </c>
      <c r="M109" s="188"/>
      <c r="N109" s="188"/>
      <c r="O109" s="188"/>
      <c r="P109" s="188"/>
      <c r="Q109" s="189"/>
      <c r="R109" s="189"/>
      <c r="S109" s="189"/>
      <c r="T109" s="189"/>
      <c r="U109" s="189"/>
      <c r="V109" s="189"/>
      <c r="W109" s="189"/>
      <c r="X109" s="189"/>
      <c r="Y109" s="189"/>
      <c r="Z109" s="189"/>
      <c r="AA109" s="189"/>
      <c r="AB109" s="189"/>
      <c r="AC109" s="192"/>
      <c r="AD109" s="189"/>
      <c r="AE109" s="189"/>
      <c r="AF109" s="189"/>
      <c r="AG109" s="192"/>
      <c r="AH109" s="5"/>
    </row>
    <row r="110" spans="1:34" ht="16.8" hidden="1" thickTop="1" thickBot="1" x14ac:dyDescent="0.35">
      <c r="A110" s="5"/>
      <c r="B110" s="5"/>
      <c r="C110" s="496">
        <f t="shared" ref="C110" si="121">C108+1</f>
        <v>52</v>
      </c>
      <c r="D110" s="204"/>
      <c r="E110" s="205"/>
      <c r="F110" s="206"/>
      <c r="G110" s="206"/>
      <c r="H110" s="207"/>
      <c r="I110" s="207"/>
      <c r="J110" s="208"/>
      <c r="K110" s="208"/>
      <c r="L110" s="344" t="s">
        <v>3</v>
      </c>
      <c r="M110" s="188"/>
      <c r="N110" s="188"/>
      <c r="O110" s="188"/>
      <c r="P110" s="188"/>
      <c r="Q110" s="189"/>
      <c r="R110" s="189"/>
      <c r="S110" s="189"/>
      <c r="T110" s="189"/>
      <c r="U110" s="189"/>
      <c r="V110" s="189"/>
      <c r="W110" s="189"/>
      <c r="X110" s="189"/>
      <c r="Y110" s="189"/>
      <c r="Z110" s="189"/>
      <c r="AA110" s="189"/>
      <c r="AB110" s="189"/>
      <c r="AC110" s="192"/>
      <c r="AD110" s="189"/>
      <c r="AE110" s="189"/>
      <c r="AF110" s="189"/>
      <c r="AG110" s="192"/>
      <c r="AH110" s="5"/>
    </row>
    <row r="111" spans="1:34" ht="16.8" hidden="1" thickTop="1" thickBot="1" x14ac:dyDescent="0.35">
      <c r="A111" s="5"/>
      <c r="B111" s="5"/>
      <c r="C111" s="496"/>
      <c r="D111" s="203">
        <f>D110</f>
        <v>0</v>
      </c>
      <c r="E111" s="203">
        <f t="shared" ref="E111:K111" si="122">E110</f>
        <v>0</v>
      </c>
      <c r="F111" s="187">
        <f t="shared" si="122"/>
        <v>0</v>
      </c>
      <c r="G111" s="187">
        <f t="shared" si="122"/>
        <v>0</v>
      </c>
      <c r="H111" s="187">
        <f t="shared" si="122"/>
        <v>0</v>
      </c>
      <c r="I111" s="187">
        <f t="shared" si="122"/>
        <v>0</v>
      </c>
      <c r="J111" s="202">
        <f t="shared" si="122"/>
        <v>0</v>
      </c>
      <c r="K111" s="202">
        <f t="shared" si="122"/>
        <v>0</v>
      </c>
      <c r="L111" s="344" t="s">
        <v>4</v>
      </c>
      <c r="M111" s="188"/>
      <c r="N111" s="188"/>
      <c r="O111" s="188"/>
      <c r="P111" s="188"/>
      <c r="Q111" s="189"/>
      <c r="R111" s="189"/>
      <c r="S111" s="189"/>
      <c r="T111" s="189"/>
      <c r="U111" s="189"/>
      <c r="V111" s="189"/>
      <c r="W111" s="189"/>
      <c r="X111" s="189"/>
      <c r="Y111" s="189"/>
      <c r="Z111" s="189"/>
      <c r="AA111" s="189"/>
      <c r="AB111" s="189"/>
      <c r="AC111" s="192"/>
      <c r="AD111" s="189"/>
      <c r="AE111" s="189"/>
      <c r="AF111" s="189"/>
      <c r="AG111" s="192"/>
      <c r="AH111" s="5"/>
    </row>
    <row r="112" spans="1:34" ht="16.8" hidden="1" thickTop="1" thickBot="1" x14ac:dyDescent="0.35">
      <c r="A112" s="5"/>
      <c r="B112" s="5"/>
      <c r="C112" s="496">
        <f t="shared" ref="C112" si="123">C110+1</f>
        <v>53</v>
      </c>
      <c r="D112" s="204"/>
      <c r="E112" s="205"/>
      <c r="F112" s="206"/>
      <c r="G112" s="206"/>
      <c r="H112" s="207"/>
      <c r="I112" s="207"/>
      <c r="J112" s="208"/>
      <c r="K112" s="208"/>
      <c r="L112" s="344" t="s">
        <v>3</v>
      </c>
      <c r="M112" s="188"/>
      <c r="N112" s="188"/>
      <c r="O112" s="188"/>
      <c r="P112" s="188"/>
      <c r="Q112" s="189"/>
      <c r="R112" s="189"/>
      <c r="S112" s="189"/>
      <c r="T112" s="189"/>
      <c r="U112" s="189"/>
      <c r="V112" s="189"/>
      <c r="W112" s="189"/>
      <c r="X112" s="189"/>
      <c r="Y112" s="189"/>
      <c r="Z112" s="189"/>
      <c r="AA112" s="189"/>
      <c r="AB112" s="189"/>
      <c r="AC112" s="192"/>
      <c r="AD112" s="189"/>
      <c r="AE112" s="189"/>
      <c r="AF112" s="189"/>
      <c r="AG112" s="192"/>
      <c r="AH112" s="5"/>
    </row>
    <row r="113" spans="1:34" ht="16.8" hidden="1" thickTop="1" thickBot="1" x14ac:dyDescent="0.35">
      <c r="A113" s="5"/>
      <c r="B113" s="5"/>
      <c r="C113" s="496"/>
      <c r="D113" s="203">
        <f>D112</f>
        <v>0</v>
      </c>
      <c r="E113" s="203">
        <f t="shared" ref="E113:K113" si="124">E112</f>
        <v>0</v>
      </c>
      <c r="F113" s="187">
        <f t="shared" si="124"/>
        <v>0</v>
      </c>
      <c r="G113" s="187">
        <f t="shared" si="124"/>
        <v>0</v>
      </c>
      <c r="H113" s="187">
        <f t="shared" si="124"/>
        <v>0</v>
      </c>
      <c r="I113" s="187">
        <f t="shared" si="124"/>
        <v>0</v>
      </c>
      <c r="J113" s="202">
        <f t="shared" si="124"/>
        <v>0</v>
      </c>
      <c r="K113" s="202">
        <f t="shared" si="124"/>
        <v>0</v>
      </c>
      <c r="L113" s="344" t="s">
        <v>4</v>
      </c>
      <c r="M113" s="188"/>
      <c r="N113" s="188"/>
      <c r="O113" s="188"/>
      <c r="P113" s="188"/>
      <c r="Q113" s="189"/>
      <c r="R113" s="189"/>
      <c r="S113" s="189"/>
      <c r="T113" s="189"/>
      <c r="U113" s="189"/>
      <c r="V113" s="189"/>
      <c r="W113" s="189"/>
      <c r="X113" s="189"/>
      <c r="Y113" s="189"/>
      <c r="Z113" s="189"/>
      <c r="AA113" s="189"/>
      <c r="AB113" s="189"/>
      <c r="AC113" s="192"/>
      <c r="AD113" s="189"/>
      <c r="AE113" s="189"/>
      <c r="AF113" s="189"/>
      <c r="AG113" s="192"/>
      <c r="AH113" s="5"/>
    </row>
    <row r="114" spans="1:34" ht="16.8" hidden="1" thickTop="1" thickBot="1" x14ac:dyDescent="0.35">
      <c r="A114" s="5"/>
      <c r="B114" s="5"/>
      <c r="C114" s="496">
        <f t="shared" ref="C114" si="125">C112+1</f>
        <v>54</v>
      </c>
      <c r="D114" s="204"/>
      <c r="E114" s="205"/>
      <c r="F114" s="206"/>
      <c r="G114" s="206"/>
      <c r="H114" s="207"/>
      <c r="I114" s="207"/>
      <c r="J114" s="208"/>
      <c r="K114" s="208"/>
      <c r="L114" s="344" t="s">
        <v>3</v>
      </c>
      <c r="M114" s="188"/>
      <c r="N114" s="188"/>
      <c r="O114" s="188"/>
      <c r="P114" s="188"/>
      <c r="Q114" s="188"/>
      <c r="R114" s="188"/>
      <c r="S114" s="188"/>
      <c r="T114" s="188"/>
      <c r="U114" s="188"/>
      <c r="V114" s="188"/>
      <c r="W114" s="188"/>
      <c r="X114" s="188"/>
      <c r="Y114" s="188"/>
      <c r="Z114" s="188"/>
      <c r="AA114" s="188"/>
      <c r="AB114" s="189"/>
      <c r="AC114" s="192"/>
      <c r="AD114" s="188"/>
      <c r="AE114" s="188"/>
      <c r="AF114" s="189"/>
      <c r="AG114" s="192"/>
      <c r="AH114" s="5"/>
    </row>
    <row r="115" spans="1:34" ht="16.8" hidden="1" thickTop="1" thickBot="1" x14ac:dyDescent="0.35">
      <c r="A115" s="5"/>
      <c r="B115" s="5"/>
      <c r="C115" s="496"/>
      <c r="D115" s="203">
        <f>D114</f>
        <v>0</v>
      </c>
      <c r="E115" s="203">
        <f t="shared" ref="E115:K115" si="126">E114</f>
        <v>0</v>
      </c>
      <c r="F115" s="187">
        <f t="shared" si="126"/>
        <v>0</v>
      </c>
      <c r="G115" s="187">
        <f t="shared" si="126"/>
        <v>0</v>
      </c>
      <c r="H115" s="187">
        <f t="shared" si="126"/>
        <v>0</v>
      </c>
      <c r="I115" s="187">
        <f t="shared" si="126"/>
        <v>0</v>
      </c>
      <c r="J115" s="202">
        <f t="shared" si="126"/>
        <v>0</v>
      </c>
      <c r="K115" s="202">
        <f t="shared" si="126"/>
        <v>0</v>
      </c>
      <c r="L115" s="344" t="s">
        <v>4</v>
      </c>
      <c r="M115" s="188"/>
      <c r="N115" s="188"/>
      <c r="O115" s="188"/>
      <c r="P115" s="188"/>
      <c r="Q115" s="188"/>
      <c r="R115" s="188"/>
      <c r="S115" s="188"/>
      <c r="T115" s="188"/>
      <c r="U115" s="188"/>
      <c r="V115" s="188"/>
      <c r="W115" s="188"/>
      <c r="X115" s="188"/>
      <c r="Y115" s="188"/>
      <c r="Z115" s="188"/>
      <c r="AA115" s="188"/>
      <c r="AB115" s="189"/>
      <c r="AC115" s="192"/>
      <c r="AD115" s="188"/>
      <c r="AE115" s="188"/>
      <c r="AF115" s="189"/>
      <c r="AG115" s="192"/>
      <c r="AH115" s="5"/>
    </row>
    <row r="116" spans="1:34" ht="16.8" hidden="1" thickTop="1" thickBot="1" x14ac:dyDescent="0.35">
      <c r="A116" s="5"/>
      <c r="B116" s="5"/>
      <c r="C116" s="496">
        <f t="shared" ref="C116" si="127">C114+1</f>
        <v>55</v>
      </c>
      <c r="D116" s="204"/>
      <c r="E116" s="205"/>
      <c r="F116" s="206"/>
      <c r="G116" s="206"/>
      <c r="H116" s="207"/>
      <c r="I116" s="207"/>
      <c r="J116" s="208"/>
      <c r="K116" s="208"/>
      <c r="L116" s="344" t="s">
        <v>3</v>
      </c>
      <c r="M116" s="188"/>
      <c r="N116" s="188"/>
      <c r="O116" s="188"/>
      <c r="P116" s="188"/>
      <c r="Q116" s="189"/>
      <c r="R116" s="189"/>
      <c r="S116" s="189"/>
      <c r="T116" s="189"/>
      <c r="U116" s="189"/>
      <c r="V116" s="189"/>
      <c r="W116" s="189"/>
      <c r="X116" s="189"/>
      <c r="Y116" s="189"/>
      <c r="Z116" s="189"/>
      <c r="AA116" s="189"/>
      <c r="AB116" s="189"/>
      <c r="AC116" s="192"/>
      <c r="AD116" s="189"/>
      <c r="AE116" s="189"/>
      <c r="AF116" s="189"/>
      <c r="AG116" s="192"/>
      <c r="AH116" s="5"/>
    </row>
    <row r="117" spans="1:34" ht="16.8" hidden="1" thickTop="1" thickBot="1" x14ac:dyDescent="0.35">
      <c r="A117" s="5"/>
      <c r="B117" s="5"/>
      <c r="C117" s="496"/>
      <c r="D117" s="203">
        <f>D116</f>
        <v>0</v>
      </c>
      <c r="E117" s="203">
        <f t="shared" ref="E117:K117" si="128">E116</f>
        <v>0</v>
      </c>
      <c r="F117" s="187">
        <f t="shared" si="128"/>
        <v>0</v>
      </c>
      <c r="G117" s="187">
        <f t="shared" si="128"/>
        <v>0</v>
      </c>
      <c r="H117" s="187">
        <f t="shared" si="128"/>
        <v>0</v>
      </c>
      <c r="I117" s="187">
        <f t="shared" si="128"/>
        <v>0</v>
      </c>
      <c r="J117" s="202">
        <f t="shared" si="128"/>
        <v>0</v>
      </c>
      <c r="K117" s="202">
        <f t="shared" si="128"/>
        <v>0</v>
      </c>
      <c r="L117" s="344" t="s">
        <v>4</v>
      </c>
      <c r="M117" s="188"/>
      <c r="N117" s="188"/>
      <c r="O117" s="188"/>
      <c r="P117" s="188"/>
      <c r="Q117" s="189"/>
      <c r="R117" s="189"/>
      <c r="S117" s="189"/>
      <c r="T117" s="189"/>
      <c r="U117" s="189"/>
      <c r="V117" s="189"/>
      <c r="W117" s="189"/>
      <c r="X117" s="189"/>
      <c r="Y117" s="189"/>
      <c r="Z117" s="189"/>
      <c r="AA117" s="189"/>
      <c r="AB117" s="189"/>
      <c r="AC117" s="192"/>
      <c r="AD117" s="189"/>
      <c r="AE117" s="189"/>
      <c r="AF117" s="189"/>
      <c r="AG117" s="192"/>
      <c r="AH117" s="5"/>
    </row>
    <row r="118" spans="1:34" ht="16.8" hidden="1" thickTop="1" thickBot="1" x14ac:dyDescent="0.35">
      <c r="A118" s="5"/>
      <c r="B118" s="5"/>
      <c r="C118" s="496">
        <f t="shared" ref="C118" si="129">C116+1</f>
        <v>56</v>
      </c>
      <c r="D118" s="204"/>
      <c r="E118" s="205"/>
      <c r="F118" s="206"/>
      <c r="G118" s="206"/>
      <c r="H118" s="207"/>
      <c r="I118" s="207"/>
      <c r="J118" s="208"/>
      <c r="K118" s="208"/>
      <c r="L118" s="344" t="s">
        <v>3</v>
      </c>
      <c r="M118" s="188"/>
      <c r="N118" s="188"/>
      <c r="O118" s="188"/>
      <c r="P118" s="188"/>
      <c r="Q118" s="189"/>
      <c r="R118" s="189"/>
      <c r="S118" s="189"/>
      <c r="T118" s="189"/>
      <c r="U118" s="189"/>
      <c r="V118" s="189"/>
      <c r="W118" s="189"/>
      <c r="X118" s="189"/>
      <c r="Y118" s="189"/>
      <c r="Z118" s="189"/>
      <c r="AA118" s="189"/>
      <c r="AB118" s="189"/>
      <c r="AC118" s="192"/>
      <c r="AD118" s="189"/>
      <c r="AE118" s="189"/>
      <c r="AF118" s="189"/>
      <c r="AG118" s="192"/>
      <c r="AH118" s="5"/>
    </row>
    <row r="119" spans="1:34" ht="16.8" hidden="1" thickTop="1" thickBot="1" x14ac:dyDescent="0.35">
      <c r="A119" s="5"/>
      <c r="B119" s="5"/>
      <c r="C119" s="496"/>
      <c r="D119" s="203">
        <f>D118</f>
        <v>0</v>
      </c>
      <c r="E119" s="203">
        <f t="shared" ref="E119:K119" si="130">E118</f>
        <v>0</v>
      </c>
      <c r="F119" s="187">
        <f t="shared" si="130"/>
        <v>0</v>
      </c>
      <c r="G119" s="187">
        <f t="shared" si="130"/>
        <v>0</v>
      </c>
      <c r="H119" s="187">
        <f t="shared" si="130"/>
        <v>0</v>
      </c>
      <c r="I119" s="187">
        <f t="shared" si="130"/>
        <v>0</v>
      </c>
      <c r="J119" s="202">
        <f t="shared" si="130"/>
        <v>0</v>
      </c>
      <c r="K119" s="202">
        <f t="shared" si="130"/>
        <v>0</v>
      </c>
      <c r="L119" s="344" t="s">
        <v>4</v>
      </c>
      <c r="M119" s="188"/>
      <c r="N119" s="188"/>
      <c r="O119" s="188"/>
      <c r="P119" s="188"/>
      <c r="Q119" s="189"/>
      <c r="R119" s="189"/>
      <c r="S119" s="189"/>
      <c r="T119" s="189"/>
      <c r="U119" s="189"/>
      <c r="V119" s="189"/>
      <c r="W119" s="189"/>
      <c r="X119" s="189"/>
      <c r="Y119" s="189"/>
      <c r="Z119" s="189"/>
      <c r="AA119" s="189"/>
      <c r="AB119" s="189"/>
      <c r="AC119" s="192"/>
      <c r="AD119" s="189"/>
      <c r="AE119" s="189"/>
      <c r="AF119" s="189"/>
      <c r="AG119" s="192"/>
      <c r="AH119" s="5"/>
    </row>
    <row r="120" spans="1:34" ht="16.8" hidden="1" thickTop="1" thickBot="1" x14ac:dyDescent="0.35">
      <c r="A120" s="5"/>
      <c r="B120" s="5"/>
      <c r="C120" s="496">
        <f t="shared" ref="C120" si="131">C118+1</f>
        <v>57</v>
      </c>
      <c r="D120" s="204"/>
      <c r="E120" s="205"/>
      <c r="F120" s="206"/>
      <c r="G120" s="206"/>
      <c r="H120" s="207"/>
      <c r="I120" s="207"/>
      <c r="J120" s="208"/>
      <c r="K120" s="208"/>
      <c r="L120" s="344" t="s">
        <v>3</v>
      </c>
      <c r="M120" s="188"/>
      <c r="N120" s="188"/>
      <c r="O120" s="188"/>
      <c r="P120" s="188"/>
      <c r="Q120" s="189"/>
      <c r="R120" s="189"/>
      <c r="S120" s="189"/>
      <c r="T120" s="189"/>
      <c r="U120" s="189"/>
      <c r="V120" s="189"/>
      <c r="W120" s="189"/>
      <c r="X120" s="189"/>
      <c r="Y120" s="189"/>
      <c r="Z120" s="189"/>
      <c r="AA120" s="189"/>
      <c r="AB120" s="189"/>
      <c r="AC120" s="192"/>
      <c r="AD120" s="189"/>
      <c r="AE120" s="189"/>
      <c r="AF120" s="189"/>
      <c r="AG120" s="192"/>
      <c r="AH120" s="5"/>
    </row>
    <row r="121" spans="1:34" ht="16.8" hidden="1" thickTop="1" thickBot="1" x14ac:dyDescent="0.35">
      <c r="A121" s="5"/>
      <c r="B121" s="5"/>
      <c r="C121" s="496"/>
      <c r="D121" s="203">
        <f>D120</f>
        <v>0</v>
      </c>
      <c r="E121" s="203">
        <f t="shared" ref="E121:K121" si="132">E120</f>
        <v>0</v>
      </c>
      <c r="F121" s="187">
        <f t="shared" si="132"/>
        <v>0</v>
      </c>
      <c r="G121" s="187">
        <f t="shared" si="132"/>
        <v>0</v>
      </c>
      <c r="H121" s="187">
        <f t="shared" si="132"/>
        <v>0</v>
      </c>
      <c r="I121" s="187">
        <f t="shared" si="132"/>
        <v>0</v>
      </c>
      <c r="J121" s="202">
        <f t="shared" si="132"/>
        <v>0</v>
      </c>
      <c r="K121" s="202">
        <f t="shared" si="132"/>
        <v>0</v>
      </c>
      <c r="L121" s="344" t="s">
        <v>4</v>
      </c>
      <c r="M121" s="188"/>
      <c r="N121" s="188"/>
      <c r="O121" s="188"/>
      <c r="P121" s="188"/>
      <c r="Q121" s="189"/>
      <c r="R121" s="189"/>
      <c r="S121" s="189"/>
      <c r="T121" s="189"/>
      <c r="U121" s="189"/>
      <c r="V121" s="189"/>
      <c r="W121" s="189"/>
      <c r="X121" s="189"/>
      <c r="Y121" s="189"/>
      <c r="Z121" s="189"/>
      <c r="AA121" s="189"/>
      <c r="AB121" s="189"/>
      <c r="AC121" s="192"/>
      <c r="AD121" s="189"/>
      <c r="AE121" s="189"/>
      <c r="AF121" s="189"/>
      <c r="AG121" s="192"/>
      <c r="AH121" s="5"/>
    </row>
    <row r="122" spans="1:34" ht="16.8" hidden="1" thickTop="1" thickBot="1" x14ac:dyDescent="0.35">
      <c r="A122" s="5"/>
      <c r="B122" s="5"/>
      <c r="C122" s="496">
        <f t="shared" ref="C122" si="133">C120+1</f>
        <v>58</v>
      </c>
      <c r="D122" s="204"/>
      <c r="E122" s="205"/>
      <c r="F122" s="206"/>
      <c r="G122" s="206"/>
      <c r="H122" s="207"/>
      <c r="I122" s="207"/>
      <c r="J122" s="208"/>
      <c r="K122" s="208"/>
      <c r="L122" s="344" t="s">
        <v>3</v>
      </c>
      <c r="M122" s="189"/>
      <c r="N122" s="189"/>
      <c r="O122" s="189"/>
      <c r="P122" s="189"/>
      <c r="Q122" s="189"/>
      <c r="R122" s="189"/>
      <c r="S122" s="189"/>
      <c r="T122" s="189"/>
      <c r="U122" s="189"/>
      <c r="V122" s="189"/>
      <c r="W122" s="189"/>
      <c r="X122" s="189"/>
      <c r="Y122" s="189"/>
      <c r="Z122" s="189"/>
      <c r="AA122" s="189"/>
      <c r="AB122" s="189"/>
      <c r="AC122" s="192"/>
      <c r="AD122" s="189"/>
      <c r="AE122" s="189"/>
      <c r="AF122" s="189"/>
      <c r="AG122" s="192"/>
      <c r="AH122" s="5"/>
    </row>
    <row r="123" spans="1:34" ht="16.8" hidden="1" thickTop="1" thickBot="1" x14ac:dyDescent="0.35">
      <c r="A123" s="5"/>
      <c r="B123" s="5"/>
      <c r="C123" s="496"/>
      <c r="D123" s="203">
        <f>D122</f>
        <v>0</v>
      </c>
      <c r="E123" s="203">
        <f t="shared" ref="E123:K123" si="134">E122</f>
        <v>0</v>
      </c>
      <c r="F123" s="187">
        <f t="shared" si="134"/>
        <v>0</v>
      </c>
      <c r="G123" s="187">
        <f t="shared" si="134"/>
        <v>0</v>
      </c>
      <c r="H123" s="187">
        <f t="shared" si="134"/>
        <v>0</v>
      </c>
      <c r="I123" s="187">
        <f t="shared" si="134"/>
        <v>0</v>
      </c>
      <c r="J123" s="202">
        <f t="shared" si="134"/>
        <v>0</v>
      </c>
      <c r="K123" s="202">
        <f t="shared" si="134"/>
        <v>0</v>
      </c>
      <c r="L123" s="344" t="s">
        <v>4</v>
      </c>
      <c r="M123" s="189"/>
      <c r="N123" s="189"/>
      <c r="O123" s="189"/>
      <c r="P123" s="189"/>
      <c r="Q123" s="189"/>
      <c r="R123" s="189"/>
      <c r="S123" s="189"/>
      <c r="T123" s="189"/>
      <c r="U123" s="189"/>
      <c r="V123" s="189"/>
      <c r="W123" s="189"/>
      <c r="X123" s="189"/>
      <c r="Y123" s="189"/>
      <c r="Z123" s="189"/>
      <c r="AA123" s="189"/>
      <c r="AB123" s="189"/>
      <c r="AC123" s="192"/>
      <c r="AD123" s="189"/>
      <c r="AE123" s="189"/>
      <c r="AF123" s="189"/>
      <c r="AG123" s="192"/>
      <c r="AH123" s="5"/>
    </row>
    <row r="124" spans="1:34" ht="16.8" hidden="1" thickTop="1" thickBot="1" x14ac:dyDescent="0.35">
      <c r="A124" s="5"/>
      <c r="B124" s="5"/>
      <c r="C124" s="496">
        <f t="shared" ref="C124" si="135">C122+1</f>
        <v>59</v>
      </c>
      <c r="D124" s="204"/>
      <c r="E124" s="205"/>
      <c r="F124" s="206"/>
      <c r="G124" s="206"/>
      <c r="H124" s="207"/>
      <c r="I124" s="207"/>
      <c r="J124" s="208"/>
      <c r="K124" s="208"/>
      <c r="L124" s="344" t="s">
        <v>3</v>
      </c>
      <c r="M124" s="189"/>
      <c r="N124" s="189"/>
      <c r="O124" s="189"/>
      <c r="P124" s="189"/>
      <c r="Q124" s="189"/>
      <c r="R124" s="189"/>
      <c r="S124" s="189"/>
      <c r="T124" s="189"/>
      <c r="U124" s="189"/>
      <c r="V124" s="189"/>
      <c r="W124" s="189"/>
      <c r="X124" s="189"/>
      <c r="Y124" s="189"/>
      <c r="Z124" s="189"/>
      <c r="AA124" s="189"/>
      <c r="AB124" s="189"/>
      <c r="AC124" s="192"/>
      <c r="AD124" s="189"/>
      <c r="AE124" s="189"/>
      <c r="AF124" s="189"/>
      <c r="AG124" s="192"/>
      <c r="AH124" s="5"/>
    </row>
    <row r="125" spans="1:34" ht="16.8" hidden="1" thickTop="1" thickBot="1" x14ac:dyDescent="0.35">
      <c r="A125" s="5"/>
      <c r="B125" s="5"/>
      <c r="C125" s="496"/>
      <c r="D125" s="203">
        <f>D124</f>
        <v>0</v>
      </c>
      <c r="E125" s="203">
        <f t="shared" ref="E125:K125" si="136">E124</f>
        <v>0</v>
      </c>
      <c r="F125" s="187">
        <f t="shared" si="136"/>
        <v>0</v>
      </c>
      <c r="G125" s="187">
        <f t="shared" si="136"/>
        <v>0</v>
      </c>
      <c r="H125" s="187">
        <f t="shared" si="136"/>
        <v>0</v>
      </c>
      <c r="I125" s="187">
        <f t="shared" si="136"/>
        <v>0</v>
      </c>
      <c r="J125" s="202">
        <f t="shared" si="136"/>
        <v>0</v>
      </c>
      <c r="K125" s="202">
        <f t="shared" si="136"/>
        <v>0</v>
      </c>
      <c r="L125" s="344" t="s">
        <v>4</v>
      </c>
      <c r="M125" s="189"/>
      <c r="N125" s="189"/>
      <c r="O125" s="189"/>
      <c r="P125" s="189"/>
      <c r="Q125" s="189"/>
      <c r="R125" s="189"/>
      <c r="S125" s="189"/>
      <c r="T125" s="189"/>
      <c r="U125" s="189"/>
      <c r="V125" s="189"/>
      <c r="W125" s="189"/>
      <c r="X125" s="189"/>
      <c r="Y125" s="189"/>
      <c r="Z125" s="189"/>
      <c r="AA125" s="189"/>
      <c r="AB125" s="189"/>
      <c r="AC125" s="192"/>
      <c r="AD125" s="189"/>
      <c r="AE125" s="189"/>
      <c r="AF125" s="189"/>
      <c r="AG125" s="192"/>
      <c r="AH125" s="5"/>
    </row>
    <row r="126" spans="1:34" ht="16.8" hidden="1" thickTop="1" thickBot="1" x14ac:dyDescent="0.35">
      <c r="A126" s="5"/>
      <c r="B126" s="5"/>
      <c r="C126" s="496">
        <f t="shared" ref="C126" si="137">C124+1</f>
        <v>60</v>
      </c>
      <c r="D126" s="204"/>
      <c r="E126" s="205"/>
      <c r="F126" s="206"/>
      <c r="G126" s="206"/>
      <c r="H126" s="207"/>
      <c r="I126" s="207"/>
      <c r="J126" s="208"/>
      <c r="K126" s="208"/>
      <c r="L126" s="344" t="s">
        <v>3</v>
      </c>
      <c r="M126" s="189"/>
      <c r="N126" s="189"/>
      <c r="O126" s="189"/>
      <c r="P126" s="189"/>
      <c r="Q126" s="189"/>
      <c r="R126" s="189"/>
      <c r="S126" s="189"/>
      <c r="T126" s="189"/>
      <c r="U126" s="189"/>
      <c r="V126" s="189"/>
      <c r="W126" s="189"/>
      <c r="X126" s="189"/>
      <c r="Y126" s="189"/>
      <c r="Z126" s="189"/>
      <c r="AA126" s="189"/>
      <c r="AB126" s="189"/>
      <c r="AC126" s="192"/>
      <c r="AD126" s="189"/>
      <c r="AE126" s="189"/>
      <c r="AF126" s="189"/>
      <c r="AG126" s="192"/>
      <c r="AH126" s="5"/>
    </row>
    <row r="127" spans="1:34" ht="16.8" hidden="1" thickTop="1" thickBot="1" x14ac:dyDescent="0.35">
      <c r="A127" s="5"/>
      <c r="B127" s="5"/>
      <c r="C127" s="496"/>
      <c r="D127" s="203">
        <f>D126</f>
        <v>0</v>
      </c>
      <c r="E127" s="203">
        <f t="shared" ref="E127:K127" si="138">E126</f>
        <v>0</v>
      </c>
      <c r="F127" s="187">
        <f t="shared" si="138"/>
        <v>0</v>
      </c>
      <c r="G127" s="187">
        <f t="shared" si="138"/>
        <v>0</v>
      </c>
      <c r="H127" s="187">
        <f t="shared" si="138"/>
        <v>0</v>
      </c>
      <c r="I127" s="187">
        <f t="shared" si="138"/>
        <v>0</v>
      </c>
      <c r="J127" s="202">
        <f t="shared" si="138"/>
        <v>0</v>
      </c>
      <c r="K127" s="202">
        <f t="shared" si="138"/>
        <v>0</v>
      </c>
      <c r="L127" s="344" t="s">
        <v>4</v>
      </c>
      <c r="M127" s="189"/>
      <c r="N127" s="189"/>
      <c r="O127" s="189"/>
      <c r="P127" s="189"/>
      <c r="Q127" s="189"/>
      <c r="R127" s="189"/>
      <c r="S127" s="189"/>
      <c r="T127" s="189"/>
      <c r="U127" s="189"/>
      <c r="V127" s="189"/>
      <c r="W127" s="189"/>
      <c r="X127" s="189"/>
      <c r="Y127" s="189"/>
      <c r="Z127" s="189"/>
      <c r="AA127" s="189"/>
      <c r="AB127" s="189"/>
      <c r="AC127" s="192"/>
      <c r="AD127" s="189"/>
      <c r="AE127" s="189"/>
      <c r="AF127" s="189"/>
      <c r="AG127" s="192"/>
      <c r="AH127" s="5"/>
    </row>
    <row r="128" spans="1:34" ht="16.8" hidden="1" thickTop="1" thickBot="1" x14ac:dyDescent="0.35">
      <c r="A128" s="5"/>
      <c r="B128" s="5"/>
      <c r="C128" s="496">
        <f t="shared" ref="C128" si="139">C126+1</f>
        <v>61</v>
      </c>
      <c r="D128" s="204"/>
      <c r="E128" s="205"/>
      <c r="F128" s="206"/>
      <c r="G128" s="206"/>
      <c r="H128" s="207"/>
      <c r="I128" s="207"/>
      <c r="J128" s="208"/>
      <c r="K128" s="208"/>
      <c r="L128" s="344" t="s">
        <v>3</v>
      </c>
      <c r="M128" s="189"/>
      <c r="N128" s="189"/>
      <c r="O128" s="189"/>
      <c r="P128" s="189"/>
      <c r="Q128" s="189"/>
      <c r="R128" s="189"/>
      <c r="S128" s="189"/>
      <c r="T128" s="189"/>
      <c r="U128" s="189"/>
      <c r="V128" s="189"/>
      <c r="W128" s="189"/>
      <c r="X128" s="189"/>
      <c r="Y128" s="189"/>
      <c r="Z128" s="189"/>
      <c r="AA128" s="189"/>
      <c r="AB128" s="189"/>
      <c r="AC128" s="192"/>
      <c r="AD128" s="189"/>
      <c r="AE128" s="189"/>
      <c r="AF128" s="189"/>
      <c r="AG128" s="192"/>
      <c r="AH128" s="5"/>
    </row>
    <row r="129" spans="1:34" ht="16.8" hidden="1" thickTop="1" thickBot="1" x14ac:dyDescent="0.35">
      <c r="A129" s="5"/>
      <c r="B129" s="5"/>
      <c r="C129" s="496"/>
      <c r="D129" s="203">
        <f>D128</f>
        <v>0</v>
      </c>
      <c r="E129" s="203">
        <f t="shared" ref="E129:K129" si="140">E128</f>
        <v>0</v>
      </c>
      <c r="F129" s="187">
        <f t="shared" si="140"/>
        <v>0</v>
      </c>
      <c r="G129" s="187">
        <f t="shared" si="140"/>
        <v>0</v>
      </c>
      <c r="H129" s="187">
        <f t="shared" si="140"/>
        <v>0</v>
      </c>
      <c r="I129" s="187">
        <f t="shared" si="140"/>
        <v>0</v>
      </c>
      <c r="J129" s="202">
        <f t="shared" si="140"/>
        <v>0</v>
      </c>
      <c r="K129" s="202">
        <f t="shared" si="140"/>
        <v>0</v>
      </c>
      <c r="L129" s="344" t="s">
        <v>4</v>
      </c>
      <c r="M129" s="189"/>
      <c r="N129" s="189"/>
      <c r="O129" s="189"/>
      <c r="P129" s="189"/>
      <c r="Q129" s="189"/>
      <c r="R129" s="189"/>
      <c r="S129" s="189"/>
      <c r="T129" s="189"/>
      <c r="U129" s="189"/>
      <c r="V129" s="189"/>
      <c r="W129" s="189"/>
      <c r="X129" s="189"/>
      <c r="Y129" s="189"/>
      <c r="Z129" s="189"/>
      <c r="AA129" s="189"/>
      <c r="AB129" s="189"/>
      <c r="AC129" s="192"/>
      <c r="AD129" s="189"/>
      <c r="AE129" s="189"/>
      <c r="AF129" s="189"/>
      <c r="AG129" s="192"/>
      <c r="AH129" s="5"/>
    </row>
    <row r="130" spans="1:34" ht="16.8" hidden="1" thickTop="1" thickBot="1" x14ac:dyDescent="0.35">
      <c r="A130" s="5"/>
      <c r="B130" s="5"/>
      <c r="C130" s="496">
        <f t="shared" ref="C130" si="141">C128+1</f>
        <v>62</v>
      </c>
      <c r="D130" s="204"/>
      <c r="E130" s="205"/>
      <c r="F130" s="206"/>
      <c r="G130" s="206"/>
      <c r="H130" s="207"/>
      <c r="I130" s="207"/>
      <c r="J130" s="208"/>
      <c r="K130" s="208"/>
      <c r="L130" s="344" t="s">
        <v>3</v>
      </c>
      <c r="M130" s="189"/>
      <c r="N130" s="189"/>
      <c r="O130" s="189"/>
      <c r="P130" s="189"/>
      <c r="Q130" s="189"/>
      <c r="R130" s="189"/>
      <c r="S130" s="189"/>
      <c r="T130" s="189"/>
      <c r="U130" s="189"/>
      <c r="V130" s="189"/>
      <c r="W130" s="189"/>
      <c r="X130" s="189"/>
      <c r="Y130" s="189"/>
      <c r="Z130" s="189"/>
      <c r="AA130" s="189"/>
      <c r="AB130" s="189"/>
      <c r="AC130" s="192"/>
      <c r="AD130" s="189"/>
      <c r="AE130" s="189"/>
      <c r="AF130" s="189"/>
      <c r="AG130" s="192"/>
      <c r="AH130" s="5"/>
    </row>
    <row r="131" spans="1:34" ht="16.8" hidden="1" thickTop="1" thickBot="1" x14ac:dyDescent="0.35">
      <c r="A131" s="5"/>
      <c r="B131" s="5"/>
      <c r="C131" s="496"/>
      <c r="D131" s="203">
        <f>D130</f>
        <v>0</v>
      </c>
      <c r="E131" s="203">
        <f t="shared" ref="E131:K131" si="142">E130</f>
        <v>0</v>
      </c>
      <c r="F131" s="187">
        <f t="shared" si="142"/>
        <v>0</v>
      </c>
      <c r="G131" s="187">
        <f t="shared" si="142"/>
        <v>0</v>
      </c>
      <c r="H131" s="187">
        <f t="shared" si="142"/>
        <v>0</v>
      </c>
      <c r="I131" s="187">
        <f t="shared" si="142"/>
        <v>0</v>
      </c>
      <c r="J131" s="202">
        <f t="shared" si="142"/>
        <v>0</v>
      </c>
      <c r="K131" s="202">
        <f t="shared" si="142"/>
        <v>0</v>
      </c>
      <c r="L131" s="344" t="s">
        <v>4</v>
      </c>
      <c r="M131" s="189"/>
      <c r="N131" s="189"/>
      <c r="O131" s="189"/>
      <c r="P131" s="189"/>
      <c r="Q131" s="189"/>
      <c r="R131" s="189"/>
      <c r="S131" s="189"/>
      <c r="T131" s="189"/>
      <c r="U131" s="189"/>
      <c r="V131" s="189"/>
      <c r="W131" s="189"/>
      <c r="X131" s="189"/>
      <c r="Y131" s="189"/>
      <c r="Z131" s="189"/>
      <c r="AA131" s="189"/>
      <c r="AB131" s="189"/>
      <c r="AC131" s="192"/>
      <c r="AD131" s="189"/>
      <c r="AE131" s="189"/>
      <c r="AF131" s="189"/>
      <c r="AG131" s="192"/>
      <c r="AH131" s="5"/>
    </row>
    <row r="132" spans="1:34" ht="16.8" hidden="1" thickTop="1" thickBot="1" x14ac:dyDescent="0.35">
      <c r="A132" s="5"/>
      <c r="B132" s="5"/>
      <c r="C132" s="496">
        <f t="shared" ref="C132" si="143">C130+1</f>
        <v>63</v>
      </c>
      <c r="D132" s="204"/>
      <c r="E132" s="205"/>
      <c r="F132" s="206"/>
      <c r="G132" s="206"/>
      <c r="H132" s="207"/>
      <c r="I132" s="207"/>
      <c r="J132" s="208"/>
      <c r="K132" s="208"/>
      <c r="L132" s="344" t="s">
        <v>3</v>
      </c>
      <c r="M132" s="189"/>
      <c r="N132" s="189"/>
      <c r="O132" s="189"/>
      <c r="P132" s="189"/>
      <c r="Q132" s="189"/>
      <c r="R132" s="189"/>
      <c r="S132" s="189"/>
      <c r="T132" s="189"/>
      <c r="U132" s="189"/>
      <c r="V132" s="189"/>
      <c r="W132" s="189"/>
      <c r="X132" s="189"/>
      <c r="Y132" s="189"/>
      <c r="Z132" s="189"/>
      <c r="AA132" s="189"/>
      <c r="AB132" s="189"/>
      <c r="AC132" s="192"/>
      <c r="AD132" s="189"/>
      <c r="AE132" s="189"/>
      <c r="AF132" s="189"/>
      <c r="AG132" s="192"/>
      <c r="AH132" s="5"/>
    </row>
    <row r="133" spans="1:34" ht="16.8" hidden="1" thickTop="1" thickBot="1" x14ac:dyDescent="0.35">
      <c r="A133" s="5"/>
      <c r="B133" s="5"/>
      <c r="C133" s="496"/>
      <c r="D133" s="203">
        <f>D132</f>
        <v>0</v>
      </c>
      <c r="E133" s="203">
        <f t="shared" ref="E133:K133" si="144">E132</f>
        <v>0</v>
      </c>
      <c r="F133" s="187">
        <f t="shared" si="144"/>
        <v>0</v>
      </c>
      <c r="G133" s="187">
        <f t="shared" si="144"/>
        <v>0</v>
      </c>
      <c r="H133" s="187">
        <f t="shared" si="144"/>
        <v>0</v>
      </c>
      <c r="I133" s="187">
        <f t="shared" si="144"/>
        <v>0</v>
      </c>
      <c r="J133" s="202">
        <f t="shared" si="144"/>
        <v>0</v>
      </c>
      <c r="K133" s="202">
        <f t="shared" si="144"/>
        <v>0</v>
      </c>
      <c r="L133" s="344" t="s">
        <v>4</v>
      </c>
      <c r="M133" s="189"/>
      <c r="N133" s="189"/>
      <c r="O133" s="189"/>
      <c r="P133" s="189"/>
      <c r="Q133" s="189"/>
      <c r="R133" s="189"/>
      <c r="S133" s="189"/>
      <c r="T133" s="189"/>
      <c r="U133" s="189"/>
      <c r="V133" s="189"/>
      <c r="W133" s="189"/>
      <c r="X133" s="189"/>
      <c r="Y133" s="189"/>
      <c r="Z133" s="189"/>
      <c r="AA133" s="189"/>
      <c r="AB133" s="189"/>
      <c r="AC133" s="192"/>
      <c r="AD133" s="189"/>
      <c r="AE133" s="189"/>
      <c r="AF133" s="189"/>
      <c r="AG133" s="192"/>
      <c r="AH133" s="5"/>
    </row>
    <row r="134" spans="1:34" ht="16.8" hidden="1" thickTop="1" thickBot="1" x14ac:dyDescent="0.35">
      <c r="A134" s="5"/>
      <c r="B134" s="5"/>
      <c r="C134" s="496">
        <f t="shared" ref="C134" si="145">C132+1</f>
        <v>64</v>
      </c>
      <c r="D134" s="204"/>
      <c r="E134" s="205"/>
      <c r="F134" s="206"/>
      <c r="G134" s="206"/>
      <c r="H134" s="207"/>
      <c r="I134" s="207"/>
      <c r="J134" s="208"/>
      <c r="K134" s="208"/>
      <c r="L134" s="344" t="s">
        <v>3</v>
      </c>
      <c r="M134" s="189"/>
      <c r="N134" s="189"/>
      <c r="O134" s="189"/>
      <c r="P134" s="189"/>
      <c r="Q134" s="189"/>
      <c r="R134" s="189"/>
      <c r="S134" s="189"/>
      <c r="T134" s="189"/>
      <c r="U134" s="189"/>
      <c r="V134" s="189"/>
      <c r="W134" s="189"/>
      <c r="X134" s="189"/>
      <c r="Y134" s="189"/>
      <c r="Z134" s="189"/>
      <c r="AA134" s="189"/>
      <c r="AB134" s="189"/>
      <c r="AC134" s="192"/>
      <c r="AD134" s="189"/>
      <c r="AE134" s="189"/>
      <c r="AF134" s="189"/>
      <c r="AG134" s="192"/>
      <c r="AH134" s="5"/>
    </row>
    <row r="135" spans="1:34" ht="16.8" hidden="1" thickTop="1" thickBot="1" x14ac:dyDescent="0.35">
      <c r="A135" s="5"/>
      <c r="B135" s="5"/>
      <c r="C135" s="496"/>
      <c r="D135" s="203">
        <f>D134</f>
        <v>0</v>
      </c>
      <c r="E135" s="203">
        <f t="shared" ref="E135:K135" si="146">E134</f>
        <v>0</v>
      </c>
      <c r="F135" s="187">
        <f t="shared" si="146"/>
        <v>0</v>
      </c>
      <c r="G135" s="187">
        <f t="shared" si="146"/>
        <v>0</v>
      </c>
      <c r="H135" s="187">
        <f t="shared" si="146"/>
        <v>0</v>
      </c>
      <c r="I135" s="187">
        <f t="shared" si="146"/>
        <v>0</v>
      </c>
      <c r="J135" s="202">
        <f t="shared" si="146"/>
        <v>0</v>
      </c>
      <c r="K135" s="202">
        <f t="shared" si="146"/>
        <v>0</v>
      </c>
      <c r="L135" s="344" t="s">
        <v>4</v>
      </c>
      <c r="M135" s="189"/>
      <c r="N135" s="189"/>
      <c r="O135" s="189"/>
      <c r="P135" s="189"/>
      <c r="Q135" s="189"/>
      <c r="R135" s="189"/>
      <c r="S135" s="189"/>
      <c r="T135" s="189"/>
      <c r="U135" s="189"/>
      <c r="V135" s="189"/>
      <c r="W135" s="189"/>
      <c r="X135" s="189"/>
      <c r="Y135" s="189"/>
      <c r="Z135" s="189"/>
      <c r="AA135" s="189"/>
      <c r="AB135" s="189"/>
      <c r="AC135" s="192"/>
      <c r="AD135" s="189"/>
      <c r="AE135" s="189"/>
      <c r="AF135" s="189"/>
      <c r="AG135" s="192"/>
      <c r="AH135" s="5"/>
    </row>
    <row r="136" spans="1:34" ht="16.8" hidden="1" thickTop="1" thickBot="1" x14ac:dyDescent="0.35">
      <c r="A136" s="5"/>
      <c r="B136" s="5"/>
      <c r="C136" s="496">
        <f t="shared" ref="C136" si="147">C134+1</f>
        <v>65</v>
      </c>
      <c r="D136" s="204"/>
      <c r="E136" s="205"/>
      <c r="F136" s="206"/>
      <c r="G136" s="206"/>
      <c r="H136" s="207"/>
      <c r="I136" s="207"/>
      <c r="J136" s="208"/>
      <c r="K136" s="208"/>
      <c r="L136" s="344" t="s">
        <v>3</v>
      </c>
      <c r="M136" s="189"/>
      <c r="N136" s="189"/>
      <c r="O136" s="189"/>
      <c r="P136" s="189"/>
      <c r="Q136" s="189"/>
      <c r="R136" s="189"/>
      <c r="S136" s="189"/>
      <c r="T136" s="189"/>
      <c r="U136" s="189"/>
      <c r="V136" s="189"/>
      <c r="W136" s="189"/>
      <c r="X136" s="189"/>
      <c r="Y136" s="189"/>
      <c r="Z136" s="189"/>
      <c r="AA136" s="189"/>
      <c r="AB136" s="189"/>
      <c r="AC136" s="192"/>
      <c r="AD136" s="189"/>
      <c r="AE136" s="189"/>
      <c r="AF136" s="189"/>
      <c r="AG136" s="192"/>
      <c r="AH136" s="5"/>
    </row>
    <row r="137" spans="1:34" ht="16.8" hidden="1" thickTop="1" thickBot="1" x14ac:dyDescent="0.35">
      <c r="A137" s="5"/>
      <c r="B137" s="5"/>
      <c r="C137" s="496"/>
      <c r="D137" s="203">
        <f>D136</f>
        <v>0</v>
      </c>
      <c r="E137" s="203">
        <f t="shared" ref="E137:K137" si="148">E136</f>
        <v>0</v>
      </c>
      <c r="F137" s="187">
        <f t="shared" si="148"/>
        <v>0</v>
      </c>
      <c r="G137" s="187">
        <f t="shared" si="148"/>
        <v>0</v>
      </c>
      <c r="H137" s="187">
        <f t="shared" si="148"/>
        <v>0</v>
      </c>
      <c r="I137" s="187">
        <f t="shared" si="148"/>
        <v>0</v>
      </c>
      <c r="J137" s="202">
        <f t="shared" si="148"/>
        <v>0</v>
      </c>
      <c r="K137" s="202">
        <f t="shared" si="148"/>
        <v>0</v>
      </c>
      <c r="L137" s="344" t="s">
        <v>4</v>
      </c>
      <c r="M137" s="189"/>
      <c r="N137" s="189"/>
      <c r="O137" s="189"/>
      <c r="P137" s="189"/>
      <c r="Q137" s="189"/>
      <c r="R137" s="189"/>
      <c r="S137" s="189"/>
      <c r="T137" s="189"/>
      <c r="U137" s="189"/>
      <c r="V137" s="189"/>
      <c r="W137" s="189"/>
      <c r="X137" s="189"/>
      <c r="Y137" s="189"/>
      <c r="Z137" s="189"/>
      <c r="AA137" s="189"/>
      <c r="AB137" s="189"/>
      <c r="AC137" s="192"/>
      <c r="AD137" s="189"/>
      <c r="AE137" s="189"/>
      <c r="AF137" s="189"/>
      <c r="AG137" s="192"/>
      <c r="AH137" s="5"/>
    </row>
    <row r="138" spans="1:34" ht="16.8" hidden="1" thickTop="1" thickBot="1" x14ac:dyDescent="0.35">
      <c r="A138" s="5"/>
      <c r="B138" s="5"/>
      <c r="C138" s="496">
        <f t="shared" ref="C138" si="149">C136+1</f>
        <v>66</v>
      </c>
      <c r="D138" s="204"/>
      <c r="E138" s="205"/>
      <c r="F138" s="206"/>
      <c r="G138" s="206"/>
      <c r="H138" s="207"/>
      <c r="I138" s="207"/>
      <c r="J138" s="208"/>
      <c r="K138" s="208"/>
      <c r="L138" s="344" t="s">
        <v>3</v>
      </c>
      <c r="M138" s="189"/>
      <c r="N138" s="189"/>
      <c r="O138" s="189"/>
      <c r="P138" s="189"/>
      <c r="Q138" s="189"/>
      <c r="R138" s="189"/>
      <c r="S138" s="189"/>
      <c r="T138" s="189"/>
      <c r="U138" s="189"/>
      <c r="V138" s="189"/>
      <c r="W138" s="189"/>
      <c r="X138" s="189"/>
      <c r="Y138" s="189"/>
      <c r="Z138" s="189"/>
      <c r="AA138" s="189"/>
      <c r="AB138" s="189"/>
      <c r="AC138" s="192"/>
      <c r="AD138" s="189"/>
      <c r="AE138" s="189"/>
      <c r="AF138" s="189"/>
      <c r="AG138" s="192"/>
      <c r="AH138" s="5"/>
    </row>
    <row r="139" spans="1:34" ht="16.8" hidden="1" thickTop="1" thickBot="1" x14ac:dyDescent="0.35">
      <c r="A139" s="5"/>
      <c r="B139" s="5"/>
      <c r="C139" s="496"/>
      <c r="D139" s="203">
        <f>D138</f>
        <v>0</v>
      </c>
      <c r="E139" s="203">
        <f t="shared" ref="E139:K139" si="150">E138</f>
        <v>0</v>
      </c>
      <c r="F139" s="187">
        <f t="shared" si="150"/>
        <v>0</v>
      </c>
      <c r="G139" s="187">
        <f t="shared" si="150"/>
        <v>0</v>
      </c>
      <c r="H139" s="187">
        <f t="shared" si="150"/>
        <v>0</v>
      </c>
      <c r="I139" s="187">
        <f t="shared" si="150"/>
        <v>0</v>
      </c>
      <c r="J139" s="202">
        <f t="shared" si="150"/>
        <v>0</v>
      </c>
      <c r="K139" s="202">
        <f t="shared" si="150"/>
        <v>0</v>
      </c>
      <c r="L139" s="344" t="s">
        <v>4</v>
      </c>
      <c r="M139" s="189"/>
      <c r="N139" s="189"/>
      <c r="O139" s="189"/>
      <c r="P139" s="189"/>
      <c r="Q139" s="189"/>
      <c r="R139" s="189"/>
      <c r="S139" s="189"/>
      <c r="T139" s="189"/>
      <c r="U139" s="189"/>
      <c r="V139" s="189"/>
      <c r="W139" s="189"/>
      <c r="X139" s="189"/>
      <c r="Y139" s="189"/>
      <c r="Z139" s="189"/>
      <c r="AA139" s="189"/>
      <c r="AB139" s="189"/>
      <c r="AC139" s="192"/>
      <c r="AD139" s="189"/>
      <c r="AE139" s="189"/>
      <c r="AF139" s="189"/>
      <c r="AG139" s="192"/>
      <c r="AH139" s="5"/>
    </row>
    <row r="140" spans="1:34" ht="16.8" hidden="1" thickTop="1" thickBot="1" x14ac:dyDescent="0.35">
      <c r="A140" s="5"/>
      <c r="B140" s="5"/>
      <c r="C140" s="496">
        <f t="shared" ref="C140" si="151">C138+1</f>
        <v>67</v>
      </c>
      <c r="D140" s="204"/>
      <c r="E140" s="205"/>
      <c r="F140" s="206"/>
      <c r="G140" s="206"/>
      <c r="H140" s="207"/>
      <c r="I140" s="207"/>
      <c r="J140" s="208"/>
      <c r="K140" s="208"/>
      <c r="L140" s="344" t="s">
        <v>3</v>
      </c>
      <c r="M140" s="189"/>
      <c r="N140" s="189"/>
      <c r="O140" s="189"/>
      <c r="P140" s="189"/>
      <c r="Q140" s="189"/>
      <c r="R140" s="189"/>
      <c r="S140" s="189"/>
      <c r="T140" s="189"/>
      <c r="U140" s="189"/>
      <c r="V140" s="189"/>
      <c r="W140" s="189"/>
      <c r="X140" s="189"/>
      <c r="Y140" s="189"/>
      <c r="Z140" s="189"/>
      <c r="AA140" s="189"/>
      <c r="AB140" s="189"/>
      <c r="AC140" s="192"/>
      <c r="AD140" s="189"/>
      <c r="AE140" s="189"/>
      <c r="AF140" s="189"/>
      <c r="AG140" s="192"/>
      <c r="AH140" s="5"/>
    </row>
    <row r="141" spans="1:34" ht="16.8" hidden="1" thickTop="1" thickBot="1" x14ac:dyDescent="0.35">
      <c r="A141" s="5"/>
      <c r="B141" s="5"/>
      <c r="C141" s="496"/>
      <c r="D141" s="203">
        <f>D140</f>
        <v>0</v>
      </c>
      <c r="E141" s="203">
        <f t="shared" ref="E141:K141" si="152">E140</f>
        <v>0</v>
      </c>
      <c r="F141" s="187">
        <f t="shared" si="152"/>
        <v>0</v>
      </c>
      <c r="G141" s="187">
        <f t="shared" si="152"/>
        <v>0</v>
      </c>
      <c r="H141" s="187">
        <f t="shared" si="152"/>
        <v>0</v>
      </c>
      <c r="I141" s="187">
        <f t="shared" si="152"/>
        <v>0</v>
      </c>
      <c r="J141" s="202">
        <f t="shared" si="152"/>
        <v>0</v>
      </c>
      <c r="K141" s="202">
        <f t="shared" si="152"/>
        <v>0</v>
      </c>
      <c r="L141" s="344" t="s">
        <v>4</v>
      </c>
      <c r="M141" s="189"/>
      <c r="N141" s="189"/>
      <c r="O141" s="189"/>
      <c r="P141" s="189"/>
      <c r="Q141" s="189"/>
      <c r="R141" s="189"/>
      <c r="S141" s="189"/>
      <c r="T141" s="189"/>
      <c r="U141" s="189"/>
      <c r="V141" s="189"/>
      <c r="W141" s="189"/>
      <c r="X141" s="189"/>
      <c r="Y141" s="189"/>
      <c r="Z141" s="189"/>
      <c r="AA141" s="189"/>
      <c r="AB141" s="189"/>
      <c r="AC141" s="192"/>
      <c r="AD141" s="189"/>
      <c r="AE141" s="189"/>
      <c r="AF141" s="189"/>
      <c r="AG141" s="192"/>
      <c r="AH141" s="5"/>
    </row>
    <row r="142" spans="1:34" ht="16.8" hidden="1" thickTop="1" thickBot="1" x14ac:dyDescent="0.35">
      <c r="A142" s="5"/>
      <c r="B142" s="5"/>
      <c r="C142" s="496">
        <f t="shared" ref="C142" si="153">C140+1</f>
        <v>68</v>
      </c>
      <c r="D142" s="204"/>
      <c r="E142" s="205"/>
      <c r="F142" s="206"/>
      <c r="G142" s="206"/>
      <c r="H142" s="207"/>
      <c r="I142" s="207"/>
      <c r="J142" s="208"/>
      <c r="K142" s="208"/>
      <c r="L142" s="344" t="s">
        <v>3</v>
      </c>
      <c r="M142" s="189"/>
      <c r="N142" s="189"/>
      <c r="O142" s="189"/>
      <c r="P142" s="189"/>
      <c r="Q142" s="189"/>
      <c r="R142" s="189"/>
      <c r="S142" s="189"/>
      <c r="T142" s="189"/>
      <c r="U142" s="189"/>
      <c r="V142" s="189"/>
      <c r="W142" s="189"/>
      <c r="X142" s="189"/>
      <c r="Y142" s="189"/>
      <c r="Z142" s="189"/>
      <c r="AA142" s="189"/>
      <c r="AB142" s="189"/>
      <c r="AC142" s="192"/>
      <c r="AD142" s="189"/>
      <c r="AE142" s="189"/>
      <c r="AF142" s="189"/>
      <c r="AG142" s="192"/>
      <c r="AH142" s="5"/>
    </row>
    <row r="143" spans="1:34" ht="16.8" hidden="1" thickTop="1" thickBot="1" x14ac:dyDescent="0.35">
      <c r="A143" s="5"/>
      <c r="B143" s="5"/>
      <c r="C143" s="496"/>
      <c r="D143" s="203">
        <f>D142</f>
        <v>0</v>
      </c>
      <c r="E143" s="203">
        <f t="shared" ref="E143:K143" si="154">E142</f>
        <v>0</v>
      </c>
      <c r="F143" s="187">
        <f t="shared" si="154"/>
        <v>0</v>
      </c>
      <c r="G143" s="187">
        <f t="shared" si="154"/>
        <v>0</v>
      </c>
      <c r="H143" s="187">
        <f t="shared" si="154"/>
        <v>0</v>
      </c>
      <c r="I143" s="187">
        <f t="shared" si="154"/>
        <v>0</v>
      </c>
      <c r="J143" s="202">
        <f t="shared" si="154"/>
        <v>0</v>
      </c>
      <c r="K143" s="202">
        <f t="shared" si="154"/>
        <v>0</v>
      </c>
      <c r="L143" s="344" t="s">
        <v>4</v>
      </c>
      <c r="M143" s="189"/>
      <c r="N143" s="189"/>
      <c r="O143" s="189"/>
      <c r="P143" s="189"/>
      <c r="Q143" s="189"/>
      <c r="R143" s="189"/>
      <c r="S143" s="189"/>
      <c r="T143" s="189"/>
      <c r="U143" s="189"/>
      <c r="V143" s="189"/>
      <c r="W143" s="189"/>
      <c r="X143" s="189"/>
      <c r="Y143" s="189"/>
      <c r="Z143" s="189"/>
      <c r="AA143" s="189"/>
      <c r="AB143" s="189"/>
      <c r="AC143" s="192"/>
      <c r="AD143" s="189"/>
      <c r="AE143" s="189"/>
      <c r="AF143" s="189"/>
      <c r="AG143" s="192"/>
      <c r="AH143" s="5"/>
    </row>
    <row r="144" spans="1:34" ht="16.8" hidden="1" thickTop="1" thickBot="1" x14ac:dyDescent="0.35">
      <c r="A144" s="5"/>
      <c r="B144" s="5"/>
      <c r="C144" s="496">
        <f t="shared" ref="C144" si="155">C142+1</f>
        <v>69</v>
      </c>
      <c r="D144" s="204"/>
      <c r="E144" s="205"/>
      <c r="F144" s="206"/>
      <c r="G144" s="206"/>
      <c r="H144" s="207"/>
      <c r="I144" s="207"/>
      <c r="J144" s="208"/>
      <c r="K144" s="208"/>
      <c r="L144" s="344" t="s">
        <v>3</v>
      </c>
      <c r="M144" s="189"/>
      <c r="N144" s="189"/>
      <c r="O144" s="189"/>
      <c r="P144" s="189"/>
      <c r="Q144" s="189"/>
      <c r="R144" s="189"/>
      <c r="S144" s="189"/>
      <c r="T144" s="189"/>
      <c r="U144" s="189"/>
      <c r="V144" s="189"/>
      <c r="W144" s="189"/>
      <c r="X144" s="189"/>
      <c r="Y144" s="189"/>
      <c r="Z144" s="189"/>
      <c r="AA144" s="189"/>
      <c r="AB144" s="189"/>
      <c r="AC144" s="192"/>
      <c r="AD144" s="189"/>
      <c r="AE144" s="189"/>
      <c r="AF144" s="189"/>
      <c r="AG144" s="192"/>
      <c r="AH144" s="5"/>
    </row>
    <row r="145" spans="1:34" ht="16.8" hidden="1" thickTop="1" thickBot="1" x14ac:dyDescent="0.35">
      <c r="A145" s="5"/>
      <c r="B145" s="5"/>
      <c r="C145" s="496"/>
      <c r="D145" s="203">
        <f>D144</f>
        <v>0</v>
      </c>
      <c r="E145" s="203">
        <f t="shared" ref="E145:K145" si="156">E144</f>
        <v>0</v>
      </c>
      <c r="F145" s="187">
        <f t="shared" si="156"/>
        <v>0</v>
      </c>
      <c r="G145" s="187">
        <f t="shared" si="156"/>
        <v>0</v>
      </c>
      <c r="H145" s="187">
        <f t="shared" si="156"/>
        <v>0</v>
      </c>
      <c r="I145" s="187">
        <f t="shared" si="156"/>
        <v>0</v>
      </c>
      <c r="J145" s="202">
        <f t="shared" si="156"/>
        <v>0</v>
      </c>
      <c r="K145" s="202">
        <f t="shared" si="156"/>
        <v>0</v>
      </c>
      <c r="L145" s="344" t="s">
        <v>4</v>
      </c>
      <c r="M145" s="189"/>
      <c r="N145" s="189"/>
      <c r="O145" s="189"/>
      <c r="P145" s="189"/>
      <c r="Q145" s="189"/>
      <c r="R145" s="189"/>
      <c r="S145" s="189"/>
      <c r="T145" s="189"/>
      <c r="U145" s="189"/>
      <c r="V145" s="189"/>
      <c r="W145" s="189"/>
      <c r="X145" s="189"/>
      <c r="Y145" s="189"/>
      <c r="Z145" s="189"/>
      <c r="AA145" s="189"/>
      <c r="AB145" s="189"/>
      <c r="AC145" s="192"/>
      <c r="AD145" s="189"/>
      <c r="AE145" s="189"/>
      <c r="AF145" s="189"/>
      <c r="AG145" s="192"/>
      <c r="AH145" s="5"/>
    </row>
    <row r="146" spans="1:34" ht="16.8" hidden="1" thickTop="1" thickBot="1" x14ac:dyDescent="0.35">
      <c r="A146" s="5"/>
      <c r="B146" s="5"/>
      <c r="C146" s="496">
        <f t="shared" ref="C146" si="157">C144+1</f>
        <v>70</v>
      </c>
      <c r="D146" s="204"/>
      <c r="E146" s="205"/>
      <c r="F146" s="206"/>
      <c r="G146" s="206"/>
      <c r="H146" s="207"/>
      <c r="I146" s="207"/>
      <c r="J146" s="208"/>
      <c r="K146" s="208"/>
      <c r="L146" s="344" t="s">
        <v>3</v>
      </c>
      <c r="M146" s="189"/>
      <c r="N146" s="189"/>
      <c r="O146" s="189"/>
      <c r="P146" s="189"/>
      <c r="Q146" s="189"/>
      <c r="R146" s="189"/>
      <c r="S146" s="189"/>
      <c r="T146" s="189"/>
      <c r="U146" s="189"/>
      <c r="V146" s="189"/>
      <c r="W146" s="189"/>
      <c r="X146" s="189"/>
      <c r="Y146" s="189"/>
      <c r="Z146" s="189"/>
      <c r="AA146" s="189"/>
      <c r="AB146" s="189"/>
      <c r="AC146" s="192"/>
      <c r="AD146" s="189"/>
      <c r="AE146" s="189"/>
      <c r="AF146" s="189"/>
      <c r="AG146" s="192"/>
      <c r="AH146" s="5"/>
    </row>
    <row r="147" spans="1:34" ht="16.8" hidden="1" thickTop="1" thickBot="1" x14ac:dyDescent="0.35">
      <c r="A147" s="5"/>
      <c r="B147" s="5"/>
      <c r="C147" s="496"/>
      <c r="D147" s="203">
        <f>D146</f>
        <v>0</v>
      </c>
      <c r="E147" s="203">
        <f t="shared" ref="E147:K147" si="158">E146</f>
        <v>0</v>
      </c>
      <c r="F147" s="187">
        <f t="shared" si="158"/>
        <v>0</v>
      </c>
      <c r="G147" s="187">
        <f t="shared" si="158"/>
        <v>0</v>
      </c>
      <c r="H147" s="187">
        <f t="shared" si="158"/>
        <v>0</v>
      </c>
      <c r="I147" s="187">
        <f t="shared" si="158"/>
        <v>0</v>
      </c>
      <c r="J147" s="202">
        <f t="shared" si="158"/>
        <v>0</v>
      </c>
      <c r="K147" s="202">
        <f t="shared" si="158"/>
        <v>0</v>
      </c>
      <c r="L147" s="344" t="s">
        <v>4</v>
      </c>
      <c r="M147" s="189"/>
      <c r="N147" s="189"/>
      <c r="O147" s="189"/>
      <c r="P147" s="189"/>
      <c r="Q147" s="189"/>
      <c r="R147" s="189"/>
      <c r="S147" s="189"/>
      <c r="T147" s="189"/>
      <c r="U147" s="189"/>
      <c r="V147" s="189"/>
      <c r="W147" s="189"/>
      <c r="X147" s="189"/>
      <c r="Y147" s="189"/>
      <c r="Z147" s="189"/>
      <c r="AA147" s="189"/>
      <c r="AB147" s="189"/>
      <c r="AC147" s="192"/>
      <c r="AD147" s="189"/>
      <c r="AE147" s="189"/>
      <c r="AF147" s="189"/>
      <c r="AG147" s="192"/>
      <c r="AH147" s="5"/>
    </row>
    <row r="148" spans="1:34" ht="16.8" hidden="1" thickTop="1" thickBot="1" x14ac:dyDescent="0.35">
      <c r="A148" s="5"/>
      <c r="B148" s="5"/>
      <c r="C148" s="496">
        <f t="shared" ref="C148" si="159">C146+1</f>
        <v>71</v>
      </c>
      <c r="D148" s="204"/>
      <c r="E148" s="205"/>
      <c r="F148" s="206"/>
      <c r="G148" s="206"/>
      <c r="H148" s="207"/>
      <c r="I148" s="207"/>
      <c r="J148" s="208"/>
      <c r="K148" s="208"/>
      <c r="L148" s="344" t="s">
        <v>3</v>
      </c>
      <c r="M148" s="189"/>
      <c r="N148" s="189"/>
      <c r="O148" s="189"/>
      <c r="P148" s="189"/>
      <c r="Q148" s="189"/>
      <c r="R148" s="189"/>
      <c r="S148" s="189"/>
      <c r="T148" s="189"/>
      <c r="U148" s="189"/>
      <c r="V148" s="189"/>
      <c r="W148" s="189"/>
      <c r="X148" s="189"/>
      <c r="Y148" s="189"/>
      <c r="Z148" s="189"/>
      <c r="AA148" s="189"/>
      <c r="AB148" s="189"/>
      <c r="AC148" s="192"/>
      <c r="AD148" s="189"/>
      <c r="AE148" s="189"/>
      <c r="AF148" s="189"/>
      <c r="AG148" s="192"/>
      <c r="AH148" s="5"/>
    </row>
    <row r="149" spans="1:34" ht="16.8" hidden="1" thickTop="1" thickBot="1" x14ac:dyDescent="0.35">
      <c r="A149" s="5"/>
      <c r="B149" s="5"/>
      <c r="C149" s="497"/>
      <c r="D149" s="203">
        <f>D148</f>
        <v>0</v>
      </c>
      <c r="E149" s="203">
        <f t="shared" ref="E149:K149" si="160">E148</f>
        <v>0</v>
      </c>
      <c r="F149" s="187">
        <f t="shared" si="160"/>
        <v>0</v>
      </c>
      <c r="G149" s="187">
        <f t="shared" si="160"/>
        <v>0</v>
      </c>
      <c r="H149" s="187">
        <f t="shared" si="160"/>
        <v>0</v>
      </c>
      <c r="I149" s="187">
        <f t="shared" si="160"/>
        <v>0</v>
      </c>
      <c r="J149" s="202">
        <f t="shared" si="160"/>
        <v>0</v>
      </c>
      <c r="K149" s="202">
        <f t="shared" si="160"/>
        <v>0</v>
      </c>
      <c r="L149" s="362" t="s">
        <v>4</v>
      </c>
      <c r="M149" s="194"/>
      <c r="N149" s="194"/>
      <c r="O149" s="194"/>
      <c r="P149" s="194"/>
      <c r="Q149" s="194"/>
      <c r="R149" s="194"/>
      <c r="S149" s="194"/>
      <c r="T149" s="194"/>
      <c r="U149" s="194"/>
      <c r="V149" s="194"/>
      <c r="W149" s="194"/>
      <c r="X149" s="194"/>
      <c r="Y149" s="194"/>
      <c r="Z149" s="194"/>
      <c r="AA149" s="194"/>
      <c r="AB149" s="194"/>
      <c r="AC149" s="195"/>
      <c r="AD149" s="194"/>
      <c r="AE149" s="194"/>
      <c r="AF149" s="194"/>
      <c r="AG149" s="195"/>
      <c r="AH149" s="5"/>
    </row>
    <row r="150" spans="1:34" ht="16.8" hidden="1" thickTop="1" thickBot="1" x14ac:dyDescent="0.35">
      <c r="A150" s="5"/>
      <c r="B150" s="5"/>
      <c r="C150" s="496">
        <f t="shared" ref="C150" si="161">C148+1</f>
        <v>72</v>
      </c>
      <c r="D150" s="204"/>
      <c r="E150" s="205"/>
      <c r="F150" s="206"/>
      <c r="G150" s="206"/>
      <c r="H150" s="207"/>
      <c r="I150" s="207"/>
      <c r="J150" s="208"/>
      <c r="K150" s="208"/>
      <c r="L150" s="344" t="s">
        <v>3</v>
      </c>
      <c r="M150" s="188"/>
      <c r="N150" s="188"/>
      <c r="O150" s="188"/>
      <c r="P150" s="188"/>
      <c r="Q150" s="189"/>
      <c r="R150" s="189"/>
      <c r="S150" s="189"/>
      <c r="T150" s="189"/>
      <c r="U150" s="189"/>
      <c r="V150" s="189"/>
      <c r="W150" s="189"/>
      <c r="X150" s="189"/>
      <c r="Y150" s="189"/>
      <c r="Z150" s="189"/>
      <c r="AA150" s="189"/>
      <c r="AB150" s="189"/>
      <c r="AC150" s="192"/>
      <c r="AD150" s="189"/>
      <c r="AE150" s="189"/>
      <c r="AF150" s="189"/>
      <c r="AG150" s="192"/>
      <c r="AH150" s="5"/>
    </row>
    <row r="151" spans="1:34" ht="16.8" hidden="1" thickTop="1" thickBot="1" x14ac:dyDescent="0.35">
      <c r="A151" s="5"/>
      <c r="B151" s="5"/>
      <c r="C151" s="496"/>
      <c r="D151" s="203">
        <f>D150</f>
        <v>0</v>
      </c>
      <c r="E151" s="203">
        <f t="shared" ref="E151:K151" si="162">E150</f>
        <v>0</v>
      </c>
      <c r="F151" s="187">
        <f t="shared" si="162"/>
        <v>0</v>
      </c>
      <c r="G151" s="187">
        <f t="shared" si="162"/>
        <v>0</v>
      </c>
      <c r="H151" s="187">
        <f t="shared" si="162"/>
        <v>0</v>
      </c>
      <c r="I151" s="187">
        <f t="shared" si="162"/>
        <v>0</v>
      </c>
      <c r="J151" s="202">
        <f t="shared" si="162"/>
        <v>0</v>
      </c>
      <c r="K151" s="202">
        <f t="shared" si="162"/>
        <v>0</v>
      </c>
      <c r="L151" s="344" t="s">
        <v>4</v>
      </c>
      <c r="M151" s="188"/>
      <c r="N151" s="188"/>
      <c r="O151" s="188"/>
      <c r="P151" s="188"/>
      <c r="Q151" s="189"/>
      <c r="R151" s="189"/>
      <c r="S151" s="189"/>
      <c r="T151" s="189"/>
      <c r="U151" s="189"/>
      <c r="V151" s="189"/>
      <c r="W151" s="189"/>
      <c r="X151" s="189"/>
      <c r="Y151" s="189"/>
      <c r="Z151" s="189"/>
      <c r="AA151" s="189"/>
      <c r="AB151" s="189"/>
      <c r="AC151" s="192"/>
      <c r="AD151" s="189"/>
      <c r="AE151" s="189"/>
      <c r="AF151" s="189"/>
      <c r="AG151" s="192"/>
      <c r="AH151" s="5"/>
    </row>
    <row r="152" spans="1:34" ht="16.8" hidden="1" thickTop="1" thickBot="1" x14ac:dyDescent="0.35">
      <c r="A152" s="5"/>
      <c r="B152" s="5"/>
      <c r="C152" s="496">
        <f t="shared" ref="C152" si="163">C150+1</f>
        <v>73</v>
      </c>
      <c r="D152" s="204"/>
      <c r="E152" s="205"/>
      <c r="F152" s="206"/>
      <c r="G152" s="206"/>
      <c r="H152" s="207"/>
      <c r="I152" s="207"/>
      <c r="J152" s="208"/>
      <c r="K152" s="208"/>
      <c r="L152" s="344" t="s">
        <v>3</v>
      </c>
      <c r="M152" s="188"/>
      <c r="N152" s="188"/>
      <c r="O152" s="188"/>
      <c r="P152" s="188"/>
      <c r="Q152" s="188"/>
      <c r="R152" s="188"/>
      <c r="S152" s="188"/>
      <c r="T152" s="188"/>
      <c r="U152" s="188"/>
      <c r="V152" s="188"/>
      <c r="W152" s="188"/>
      <c r="X152" s="188"/>
      <c r="Y152" s="188"/>
      <c r="Z152" s="188"/>
      <c r="AA152" s="188"/>
      <c r="AB152" s="188"/>
      <c r="AC152" s="192"/>
      <c r="AD152" s="188"/>
      <c r="AE152" s="188"/>
      <c r="AF152" s="188"/>
      <c r="AG152" s="192"/>
      <c r="AH152" s="5"/>
    </row>
    <row r="153" spans="1:34" ht="16.8" hidden="1" thickTop="1" thickBot="1" x14ac:dyDescent="0.35">
      <c r="A153" s="5"/>
      <c r="B153" s="5"/>
      <c r="C153" s="496"/>
      <c r="D153" s="203">
        <f>D152</f>
        <v>0</v>
      </c>
      <c r="E153" s="203">
        <f t="shared" ref="E153:K153" si="164">E152</f>
        <v>0</v>
      </c>
      <c r="F153" s="187">
        <f t="shared" si="164"/>
        <v>0</v>
      </c>
      <c r="G153" s="187">
        <f t="shared" si="164"/>
        <v>0</v>
      </c>
      <c r="H153" s="187">
        <f t="shared" si="164"/>
        <v>0</v>
      </c>
      <c r="I153" s="187">
        <f t="shared" si="164"/>
        <v>0</v>
      </c>
      <c r="J153" s="202">
        <f t="shared" si="164"/>
        <v>0</v>
      </c>
      <c r="K153" s="202">
        <f t="shared" si="164"/>
        <v>0</v>
      </c>
      <c r="L153" s="344" t="s">
        <v>4</v>
      </c>
      <c r="M153" s="188"/>
      <c r="N153" s="188"/>
      <c r="O153" s="188"/>
      <c r="P153" s="188"/>
      <c r="Q153" s="188"/>
      <c r="R153" s="188"/>
      <c r="S153" s="188"/>
      <c r="T153" s="188"/>
      <c r="U153" s="188"/>
      <c r="V153" s="188"/>
      <c r="W153" s="188"/>
      <c r="X153" s="188"/>
      <c r="Y153" s="188"/>
      <c r="Z153" s="188"/>
      <c r="AA153" s="188"/>
      <c r="AB153" s="188"/>
      <c r="AC153" s="192"/>
      <c r="AD153" s="188"/>
      <c r="AE153" s="188"/>
      <c r="AF153" s="188"/>
      <c r="AG153" s="192"/>
      <c r="AH153" s="5"/>
    </row>
    <row r="154" spans="1:34" ht="16.8" hidden="1" thickTop="1" thickBot="1" x14ac:dyDescent="0.35">
      <c r="A154" s="5"/>
      <c r="B154" s="5"/>
      <c r="C154" s="496">
        <f t="shared" ref="C154" si="165">C152+1</f>
        <v>74</v>
      </c>
      <c r="D154" s="204"/>
      <c r="E154" s="205"/>
      <c r="F154" s="206"/>
      <c r="G154" s="206"/>
      <c r="H154" s="207"/>
      <c r="I154" s="207"/>
      <c r="J154" s="208"/>
      <c r="K154" s="208"/>
      <c r="L154" s="344" t="s">
        <v>3</v>
      </c>
      <c r="M154" s="188"/>
      <c r="N154" s="188"/>
      <c r="O154" s="188"/>
      <c r="P154" s="188"/>
      <c r="Q154" s="188"/>
      <c r="R154" s="188"/>
      <c r="S154" s="188"/>
      <c r="T154" s="188"/>
      <c r="U154" s="188"/>
      <c r="V154" s="188"/>
      <c r="W154" s="188"/>
      <c r="X154" s="188"/>
      <c r="Y154" s="188"/>
      <c r="Z154" s="188"/>
      <c r="AA154" s="188"/>
      <c r="AB154" s="188"/>
      <c r="AC154" s="193"/>
      <c r="AD154" s="188"/>
      <c r="AE154" s="188"/>
      <c r="AF154" s="188"/>
      <c r="AG154" s="193"/>
      <c r="AH154" s="5"/>
    </row>
    <row r="155" spans="1:34" ht="16.8" hidden="1" thickTop="1" thickBot="1" x14ac:dyDescent="0.35">
      <c r="A155" s="5"/>
      <c r="B155" s="5"/>
      <c r="C155" s="496"/>
      <c r="D155" s="203">
        <f>D154</f>
        <v>0</v>
      </c>
      <c r="E155" s="203">
        <f t="shared" ref="E155:K155" si="166">E154</f>
        <v>0</v>
      </c>
      <c r="F155" s="187">
        <f t="shared" si="166"/>
        <v>0</v>
      </c>
      <c r="G155" s="187">
        <f t="shared" si="166"/>
        <v>0</v>
      </c>
      <c r="H155" s="187">
        <f t="shared" si="166"/>
        <v>0</v>
      </c>
      <c r="I155" s="187">
        <f t="shared" si="166"/>
        <v>0</v>
      </c>
      <c r="J155" s="202">
        <f t="shared" si="166"/>
        <v>0</v>
      </c>
      <c r="K155" s="202">
        <f t="shared" si="166"/>
        <v>0</v>
      </c>
      <c r="L155" s="344" t="s">
        <v>4</v>
      </c>
      <c r="M155" s="188"/>
      <c r="N155" s="188"/>
      <c r="O155" s="188"/>
      <c r="P155" s="188"/>
      <c r="Q155" s="188"/>
      <c r="R155" s="188"/>
      <c r="S155" s="188"/>
      <c r="T155" s="188"/>
      <c r="U155" s="188"/>
      <c r="V155" s="188"/>
      <c r="W155" s="188"/>
      <c r="X155" s="188"/>
      <c r="Y155" s="188"/>
      <c r="Z155" s="188"/>
      <c r="AA155" s="188"/>
      <c r="AB155" s="188"/>
      <c r="AC155" s="193"/>
      <c r="AD155" s="188"/>
      <c r="AE155" s="188"/>
      <c r="AF155" s="188"/>
      <c r="AG155" s="193"/>
      <c r="AH155" s="5"/>
    </row>
    <row r="156" spans="1:34" ht="16.8" hidden="1" thickTop="1" thickBot="1" x14ac:dyDescent="0.35">
      <c r="A156" s="5"/>
      <c r="B156" s="5"/>
      <c r="C156" s="496">
        <f t="shared" ref="C156" si="167">C154+1</f>
        <v>75</v>
      </c>
      <c r="D156" s="204"/>
      <c r="E156" s="205"/>
      <c r="F156" s="206"/>
      <c r="G156" s="206"/>
      <c r="H156" s="207"/>
      <c r="I156" s="207"/>
      <c r="J156" s="208"/>
      <c r="K156" s="208"/>
      <c r="L156" s="344" t="s">
        <v>3</v>
      </c>
      <c r="M156" s="188"/>
      <c r="N156" s="188"/>
      <c r="O156" s="188"/>
      <c r="P156" s="188"/>
      <c r="Q156" s="188"/>
      <c r="R156" s="188"/>
      <c r="S156" s="188"/>
      <c r="T156" s="188"/>
      <c r="U156" s="188"/>
      <c r="V156" s="188"/>
      <c r="W156" s="188"/>
      <c r="X156" s="188"/>
      <c r="Y156" s="188"/>
      <c r="Z156" s="188"/>
      <c r="AA156" s="188"/>
      <c r="AB156" s="188"/>
      <c r="AC156" s="193"/>
      <c r="AD156" s="188"/>
      <c r="AE156" s="188"/>
      <c r="AF156" s="188"/>
      <c r="AG156" s="193"/>
      <c r="AH156" s="5"/>
    </row>
    <row r="157" spans="1:34" ht="16.8" hidden="1" thickTop="1" thickBot="1" x14ac:dyDescent="0.35">
      <c r="A157" s="5"/>
      <c r="B157" s="5"/>
      <c r="C157" s="496"/>
      <c r="D157" s="203">
        <f>D156</f>
        <v>0</v>
      </c>
      <c r="E157" s="203">
        <f t="shared" ref="E157:K157" si="168">E156</f>
        <v>0</v>
      </c>
      <c r="F157" s="187">
        <f t="shared" si="168"/>
        <v>0</v>
      </c>
      <c r="G157" s="187">
        <f t="shared" si="168"/>
        <v>0</v>
      </c>
      <c r="H157" s="187">
        <f t="shared" si="168"/>
        <v>0</v>
      </c>
      <c r="I157" s="187">
        <f t="shared" si="168"/>
        <v>0</v>
      </c>
      <c r="J157" s="202">
        <f t="shared" si="168"/>
        <v>0</v>
      </c>
      <c r="K157" s="202">
        <f t="shared" si="168"/>
        <v>0</v>
      </c>
      <c r="L157" s="344" t="s">
        <v>4</v>
      </c>
      <c r="M157" s="188"/>
      <c r="N157" s="188"/>
      <c r="O157" s="188"/>
      <c r="P157" s="188"/>
      <c r="Q157" s="188"/>
      <c r="R157" s="188"/>
      <c r="S157" s="188"/>
      <c r="T157" s="188"/>
      <c r="U157" s="188"/>
      <c r="V157" s="188"/>
      <c r="W157" s="188"/>
      <c r="X157" s="188"/>
      <c r="Y157" s="188"/>
      <c r="Z157" s="188"/>
      <c r="AA157" s="188"/>
      <c r="AB157" s="188"/>
      <c r="AC157" s="193"/>
      <c r="AD157" s="188"/>
      <c r="AE157" s="188"/>
      <c r="AF157" s="188"/>
      <c r="AG157" s="193"/>
      <c r="AH157" s="5"/>
    </row>
    <row r="158" spans="1:34" ht="16.8" hidden="1" thickTop="1" thickBot="1" x14ac:dyDescent="0.35">
      <c r="A158" s="5"/>
      <c r="B158" s="5"/>
      <c r="C158" s="496">
        <f t="shared" ref="C158" si="169">C156+1</f>
        <v>76</v>
      </c>
      <c r="D158" s="204"/>
      <c r="E158" s="205"/>
      <c r="F158" s="206"/>
      <c r="G158" s="206"/>
      <c r="H158" s="207"/>
      <c r="I158" s="207"/>
      <c r="J158" s="208"/>
      <c r="K158" s="208"/>
      <c r="L158" s="344" t="s">
        <v>3</v>
      </c>
      <c r="M158" s="188"/>
      <c r="N158" s="188"/>
      <c r="O158" s="188"/>
      <c r="P158" s="188"/>
      <c r="Q158" s="189"/>
      <c r="R158" s="189"/>
      <c r="S158" s="189"/>
      <c r="T158" s="189"/>
      <c r="U158" s="189"/>
      <c r="V158" s="189"/>
      <c r="W158" s="189"/>
      <c r="X158" s="189"/>
      <c r="Y158" s="189"/>
      <c r="Z158" s="189"/>
      <c r="AA158" s="189"/>
      <c r="AB158" s="189"/>
      <c r="AC158" s="192"/>
      <c r="AD158" s="189"/>
      <c r="AE158" s="189"/>
      <c r="AF158" s="189"/>
      <c r="AG158" s="192"/>
      <c r="AH158" s="5"/>
    </row>
    <row r="159" spans="1:34" ht="16.8" hidden="1" thickTop="1" thickBot="1" x14ac:dyDescent="0.35">
      <c r="A159" s="5"/>
      <c r="B159" s="5"/>
      <c r="C159" s="496"/>
      <c r="D159" s="203">
        <f>D158</f>
        <v>0</v>
      </c>
      <c r="E159" s="203">
        <f t="shared" ref="E159:K159" si="170">E158</f>
        <v>0</v>
      </c>
      <c r="F159" s="187">
        <f t="shared" si="170"/>
        <v>0</v>
      </c>
      <c r="G159" s="187">
        <f t="shared" si="170"/>
        <v>0</v>
      </c>
      <c r="H159" s="187">
        <f t="shared" si="170"/>
        <v>0</v>
      </c>
      <c r="I159" s="187">
        <f t="shared" si="170"/>
        <v>0</v>
      </c>
      <c r="J159" s="202">
        <f t="shared" si="170"/>
        <v>0</v>
      </c>
      <c r="K159" s="202">
        <f t="shared" si="170"/>
        <v>0</v>
      </c>
      <c r="L159" s="344" t="s">
        <v>4</v>
      </c>
      <c r="M159" s="188"/>
      <c r="N159" s="188"/>
      <c r="O159" s="188"/>
      <c r="P159" s="188"/>
      <c r="Q159" s="189"/>
      <c r="R159" s="189"/>
      <c r="S159" s="189"/>
      <c r="T159" s="189"/>
      <c r="U159" s="189"/>
      <c r="V159" s="189"/>
      <c r="W159" s="189"/>
      <c r="X159" s="189"/>
      <c r="Y159" s="189"/>
      <c r="Z159" s="189"/>
      <c r="AA159" s="189"/>
      <c r="AB159" s="189"/>
      <c r="AC159" s="192"/>
      <c r="AD159" s="189"/>
      <c r="AE159" s="189"/>
      <c r="AF159" s="189"/>
      <c r="AG159" s="192"/>
      <c r="AH159" s="5"/>
    </row>
    <row r="160" spans="1:34" ht="16.8" hidden="1" thickTop="1" thickBot="1" x14ac:dyDescent="0.35">
      <c r="A160" s="5"/>
      <c r="B160" s="5"/>
      <c r="C160" s="496">
        <f t="shared" ref="C160" si="171">C158+1</f>
        <v>77</v>
      </c>
      <c r="D160" s="204"/>
      <c r="E160" s="205"/>
      <c r="F160" s="206"/>
      <c r="G160" s="206"/>
      <c r="H160" s="207"/>
      <c r="I160" s="207"/>
      <c r="J160" s="208"/>
      <c r="K160" s="208"/>
      <c r="L160" s="344" t="s">
        <v>3</v>
      </c>
      <c r="M160" s="188"/>
      <c r="N160" s="188"/>
      <c r="O160" s="188"/>
      <c r="P160" s="188"/>
      <c r="Q160" s="189"/>
      <c r="R160" s="189"/>
      <c r="S160" s="189"/>
      <c r="T160" s="189"/>
      <c r="U160" s="189"/>
      <c r="V160" s="189"/>
      <c r="W160" s="189"/>
      <c r="X160" s="189"/>
      <c r="Y160" s="189"/>
      <c r="Z160" s="189"/>
      <c r="AA160" s="189"/>
      <c r="AB160" s="189"/>
      <c r="AC160" s="192"/>
      <c r="AD160" s="189"/>
      <c r="AE160" s="189"/>
      <c r="AF160" s="189"/>
      <c r="AG160" s="192"/>
      <c r="AH160" s="5"/>
    </row>
    <row r="161" spans="1:34" ht="16.8" hidden="1" thickTop="1" thickBot="1" x14ac:dyDescent="0.35">
      <c r="A161" s="5"/>
      <c r="B161" s="5"/>
      <c r="C161" s="496"/>
      <c r="D161" s="203">
        <f>D160</f>
        <v>0</v>
      </c>
      <c r="E161" s="203">
        <f t="shared" ref="E161:K161" si="172">E160</f>
        <v>0</v>
      </c>
      <c r="F161" s="187">
        <f t="shared" si="172"/>
        <v>0</v>
      </c>
      <c r="G161" s="187">
        <f t="shared" si="172"/>
        <v>0</v>
      </c>
      <c r="H161" s="187">
        <f t="shared" si="172"/>
        <v>0</v>
      </c>
      <c r="I161" s="187">
        <f t="shared" si="172"/>
        <v>0</v>
      </c>
      <c r="J161" s="202">
        <f t="shared" si="172"/>
        <v>0</v>
      </c>
      <c r="K161" s="202">
        <f t="shared" si="172"/>
        <v>0</v>
      </c>
      <c r="L161" s="344" t="s">
        <v>4</v>
      </c>
      <c r="M161" s="188"/>
      <c r="N161" s="188"/>
      <c r="O161" s="188"/>
      <c r="P161" s="188"/>
      <c r="Q161" s="189"/>
      <c r="R161" s="189"/>
      <c r="S161" s="189"/>
      <c r="T161" s="189"/>
      <c r="U161" s="189"/>
      <c r="V161" s="189"/>
      <c r="W161" s="189"/>
      <c r="X161" s="189"/>
      <c r="Y161" s="189"/>
      <c r="Z161" s="189"/>
      <c r="AA161" s="189"/>
      <c r="AB161" s="189"/>
      <c r="AC161" s="192"/>
      <c r="AD161" s="189"/>
      <c r="AE161" s="189"/>
      <c r="AF161" s="189"/>
      <c r="AG161" s="192"/>
      <c r="AH161" s="5"/>
    </row>
    <row r="162" spans="1:34" ht="16.8" hidden="1" thickTop="1" thickBot="1" x14ac:dyDescent="0.35">
      <c r="A162" s="5"/>
      <c r="B162" s="5"/>
      <c r="C162" s="496">
        <f t="shared" ref="C162" si="173">C160+1</f>
        <v>78</v>
      </c>
      <c r="D162" s="204"/>
      <c r="E162" s="205"/>
      <c r="F162" s="206"/>
      <c r="G162" s="206"/>
      <c r="H162" s="207"/>
      <c r="I162" s="207"/>
      <c r="J162" s="208"/>
      <c r="K162" s="208"/>
      <c r="L162" s="344" t="s">
        <v>3</v>
      </c>
      <c r="M162" s="188"/>
      <c r="N162" s="188"/>
      <c r="O162" s="188"/>
      <c r="P162" s="188"/>
      <c r="Q162" s="189"/>
      <c r="R162" s="189"/>
      <c r="S162" s="189"/>
      <c r="T162" s="189"/>
      <c r="U162" s="189"/>
      <c r="V162" s="189"/>
      <c r="W162" s="189"/>
      <c r="X162" s="189"/>
      <c r="Y162" s="189"/>
      <c r="Z162" s="189"/>
      <c r="AA162" s="189"/>
      <c r="AB162" s="189"/>
      <c r="AC162" s="192"/>
      <c r="AD162" s="189"/>
      <c r="AE162" s="189"/>
      <c r="AF162" s="189"/>
      <c r="AG162" s="192"/>
      <c r="AH162" s="5"/>
    </row>
    <row r="163" spans="1:34" ht="16.8" hidden="1" thickTop="1" thickBot="1" x14ac:dyDescent="0.35">
      <c r="A163" s="5"/>
      <c r="B163" s="5"/>
      <c r="C163" s="496"/>
      <c r="D163" s="203">
        <f>D162</f>
        <v>0</v>
      </c>
      <c r="E163" s="203">
        <f t="shared" ref="E163:K163" si="174">E162</f>
        <v>0</v>
      </c>
      <c r="F163" s="187">
        <f t="shared" si="174"/>
        <v>0</v>
      </c>
      <c r="G163" s="187">
        <f t="shared" si="174"/>
        <v>0</v>
      </c>
      <c r="H163" s="187">
        <f t="shared" si="174"/>
        <v>0</v>
      </c>
      <c r="I163" s="187">
        <f t="shared" si="174"/>
        <v>0</v>
      </c>
      <c r="J163" s="202">
        <f t="shared" si="174"/>
        <v>0</v>
      </c>
      <c r="K163" s="202">
        <f t="shared" si="174"/>
        <v>0</v>
      </c>
      <c r="L163" s="344" t="s">
        <v>4</v>
      </c>
      <c r="M163" s="188"/>
      <c r="N163" s="188"/>
      <c r="O163" s="188"/>
      <c r="P163" s="188"/>
      <c r="Q163" s="189"/>
      <c r="R163" s="189"/>
      <c r="S163" s="189"/>
      <c r="T163" s="189"/>
      <c r="U163" s="189"/>
      <c r="V163" s="189"/>
      <c r="W163" s="189"/>
      <c r="X163" s="189"/>
      <c r="Y163" s="189"/>
      <c r="Z163" s="189"/>
      <c r="AA163" s="189"/>
      <c r="AB163" s="189"/>
      <c r="AC163" s="192"/>
      <c r="AD163" s="189"/>
      <c r="AE163" s="189"/>
      <c r="AF163" s="189"/>
      <c r="AG163" s="192"/>
      <c r="AH163" s="5"/>
    </row>
    <row r="164" spans="1:34" ht="16.8" hidden="1" thickTop="1" thickBot="1" x14ac:dyDescent="0.35">
      <c r="A164" s="5"/>
      <c r="B164" s="5"/>
      <c r="C164" s="496">
        <f t="shared" ref="C164" si="175">C162+1</f>
        <v>79</v>
      </c>
      <c r="D164" s="204"/>
      <c r="E164" s="205"/>
      <c r="F164" s="206"/>
      <c r="G164" s="206"/>
      <c r="H164" s="207"/>
      <c r="I164" s="207"/>
      <c r="J164" s="208"/>
      <c r="K164" s="208"/>
      <c r="L164" s="344" t="s">
        <v>3</v>
      </c>
      <c r="M164" s="188"/>
      <c r="N164" s="188"/>
      <c r="O164" s="188"/>
      <c r="P164" s="188"/>
      <c r="Q164" s="188"/>
      <c r="R164" s="188"/>
      <c r="S164" s="188"/>
      <c r="T164" s="188"/>
      <c r="U164" s="188"/>
      <c r="V164" s="188"/>
      <c r="W164" s="188"/>
      <c r="X164" s="188"/>
      <c r="Y164" s="188"/>
      <c r="Z164" s="188"/>
      <c r="AA164" s="188"/>
      <c r="AB164" s="189"/>
      <c r="AC164" s="192"/>
      <c r="AD164" s="188"/>
      <c r="AE164" s="188"/>
      <c r="AF164" s="189"/>
      <c r="AG164" s="192"/>
      <c r="AH164" s="5"/>
    </row>
    <row r="165" spans="1:34" ht="16.8" hidden="1" thickTop="1" thickBot="1" x14ac:dyDescent="0.35">
      <c r="A165" s="5"/>
      <c r="B165" s="5"/>
      <c r="C165" s="496"/>
      <c r="D165" s="203">
        <f>D164</f>
        <v>0</v>
      </c>
      <c r="E165" s="203">
        <f t="shared" ref="E165:K165" si="176">E164</f>
        <v>0</v>
      </c>
      <c r="F165" s="187">
        <f t="shared" si="176"/>
        <v>0</v>
      </c>
      <c r="G165" s="187">
        <f t="shared" si="176"/>
        <v>0</v>
      </c>
      <c r="H165" s="187">
        <f t="shared" si="176"/>
        <v>0</v>
      </c>
      <c r="I165" s="187">
        <f t="shared" si="176"/>
        <v>0</v>
      </c>
      <c r="J165" s="202">
        <f t="shared" si="176"/>
        <v>0</v>
      </c>
      <c r="K165" s="202">
        <f t="shared" si="176"/>
        <v>0</v>
      </c>
      <c r="L165" s="344" t="s">
        <v>4</v>
      </c>
      <c r="M165" s="188"/>
      <c r="N165" s="188"/>
      <c r="O165" s="188"/>
      <c r="P165" s="188"/>
      <c r="Q165" s="188"/>
      <c r="R165" s="188"/>
      <c r="S165" s="188"/>
      <c r="T165" s="188"/>
      <c r="U165" s="188"/>
      <c r="V165" s="188"/>
      <c r="W165" s="188"/>
      <c r="X165" s="188"/>
      <c r="Y165" s="188"/>
      <c r="Z165" s="188"/>
      <c r="AA165" s="188"/>
      <c r="AB165" s="189"/>
      <c r="AC165" s="192"/>
      <c r="AD165" s="188"/>
      <c r="AE165" s="188"/>
      <c r="AF165" s="189"/>
      <c r="AG165" s="192"/>
      <c r="AH165" s="5"/>
    </row>
    <row r="166" spans="1:34" ht="16.8" hidden="1" thickTop="1" thickBot="1" x14ac:dyDescent="0.35">
      <c r="A166" s="5"/>
      <c r="B166" s="5"/>
      <c r="C166" s="496">
        <f t="shared" ref="C166" si="177">C164+1</f>
        <v>80</v>
      </c>
      <c r="D166" s="204"/>
      <c r="E166" s="205"/>
      <c r="F166" s="206"/>
      <c r="G166" s="206"/>
      <c r="H166" s="207"/>
      <c r="I166" s="207"/>
      <c r="J166" s="208"/>
      <c r="K166" s="208"/>
      <c r="L166" s="344" t="s">
        <v>3</v>
      </c>
      <c r="M166" s="188"/>
      <c r="N166" s="188"/>
      <c r="O166" s="188"/>
      <c r="P166" s="188"/>
      <c r="Q166" s="189"/>
      <c r="R166" s="189"/>
      <c r="S166" s="189"/>
      <c r="T166" s="189"/>
      <c r="U166" s="189"/>
      <c r="V166" s="189"/>
      <c r="W166" s="189"/>
      <c r="X166" s="189"/>
      <c r="Y166" s="189"/>
      <c r="Z166" s="189"/>
      <c r="AA166" s="189"/>
      <c r="AB166" s="189"/>
      <c r="AC166" s="192"/>
      <c r="AD166" s="189"/>
      <c r="AE166" s="189"/>
      <c r="AF166" s="189"/>
      <c r="AG166" s="192"/>
      <c r="AH166" s="5"/>
    </row>
    <row r="167" spans="1:34" ht="16.8" hidden="1" thickTop="1" thickBot="1" x14ac:dyDescent="0.35">
      <c r="A167" s="5"/>
      <c r="B167" s="5"/>
      <c r="C167" s="496"/>
      <c r="D167" s="203">
        <f>D166</f>
        <v>0</v>
      </c>
      <c r="E167" s="203">
        <f t="shared" ref="E167:K167" si="178">E166</f>
        <v>0</v>
      </c>
      <c r="F167" s="187">
        <f t="shared" si="178"/>
        <v>0</v>
      </c>
      <c r="G167" s="187">
        <f t="shared" si="178"/>
        <v>0</v>
      </c>
      <c r="H167" s="187">
        <f t="shared" si="178"/>
        <v>0</v>
      </c>
      <c r="I167" s="187">
        <f t="shared" si="178"/>
        <v>0</v>
      </c>
      <c r="J167" s="202">
        <f t="shared" si="178"/>
        <v>0</v>
      </c>
      <c r="K167" s="202">
        <f t="shared" si="178"/>
        <v>0</v>
      </c>
      <c r="L167" s="344" t="s">
        <v>4</v>
      </c>
      <c r="M167" s="188"/>
      <c r="N167" s="188"/>
      <c r="O167" s="188"/>
      <c r="P167" s="188"/>
      <c r="Q167" s="189"/>
      <c r="R167" s="189"/>
      <c r="S167" s="189"/>
      <c r="T167" s="189"/>
      <c r="U167" s="189"/>
      <c r="V167" s="189"/>
      <c r="W167" s="189"/>
      <c r="X167" s="189"/>
      <c r="Y167" s="189"/>
      <c r="Z167" s="189"/>
      <c r="AA167" s="189"/>
      <c r="AB167" s="189"/>
      <c r="AC167" s="192"/>
      <c r="AD167" s="189"/>
      <c r="AE167" s="189"/>
      <c r="AF167" s="189"/>
      <c r="AG167" s="192"/>
      <c r="AH167" s="5"/>
    </row>
    <row r="168" spans="1:34" ht="16.8" hidden="1" thickTop="1" thickBot="1" x14ac:dyDescent="0.35">
      <c r="A168" s="5"/>
      <c r="B168" s="5"/>
      <c r="C168" s="496">
        <f t="shared" ref="C168" si="179">C166+1</f>
        <v>81</v>
      </c>
      <c r="D168" s="204"/>
      <c r="E168" s="205"/>
      <c r="F168" s="206"/>
      <c r="G168" s="206"/>
      <c r="H168" s="207"/>
      <c r="I168" s="207"/>
      <c r="J168" s="208"/>
      <c r="K168" s="208"/>
      <c r="L168" s="344" t="s">
        <v>3</v>
      </c>
      <c r="M168" s="188"/>
      <c r="N168" s="188"/>
      <c r="O168" s="188"/>
      <c r="P168" s="188"/>
      <c r="Q168" s="189"/>
      <c r="R168" s="189"/>
      <c r="S168" s="189"/>
      <c r="T168" s="189"/>
      <c r="U168" s="189"/>
      <c r="V168" s="189"/>
      <c r="W168" s="189"/>
      <c r="X168" s="189"/>
      <c r="Y168" s="189"/>
      <c r="Z168" s="189"/>
      <c r="AA168" s="189"/>
      <c r="AB168" s="189"/>
      <c r="AC168" s="192"/>
      <c r="AD168" s="189"/>
      <c r="AE168" s="189"/>
      <c r="AF168" s="189"/>
      <c r="AG168" s="192"/>
      <c r="AH168" s="5"/>
    </row>
    <row r="169" spans="1:34" ht="16.8" hidden="1" thickTop="1" thickBot="1" x14ac:dyDescent="0.35">
      <c r="A169" s="5"/>
      <c r="B169" s="5"/>
      <c r="C169" s="496"/>
      <c r="D169" s="203">
        <f>D168</f>
        <v>0</v>
      </c>
      <c r="E169" s="203">
        <f t="shared" ref="E169:K169" si="180">E168</f>
        <v>0</v>
      </c>
      <c r="F169" s="187">
        <f t="shared" si="180"/>
        <v>0</v>
      </c>
      <c r="G169" s="187">
        <f t="shared" si="180"/>
        <v>0</v>
      </c>
      <c r="H169" s="187">
        <f t="shared" si="180"/>
        <v>0</v>
      </c>
      <c r="I169" s="187">
        <f t="shared" si="180"/>
        <v>0</v>
      </c>
      <c r="J169" s="202">
        <f t="shared" si="180"/>
        <v>0</v>
      </c>
      <c r="K169" s="202">
        <f t="shared" si="180"/>
        <v>0</v>
      </c>
      <c r="L169" s="344" t="s">
        <v>4</v>
      </c>
      <c r="M169" s="188"/>
      <c r="N169" s="188"/>
      <c r="O169" s="188"/>
      <c r="P169" s="188"/>
      <c r="Q169" s="189"/>
      <c r="R169" s="189"/>
      <c r="S169" s="189"/>
      <c r="T169" s="189"/>
      <c r="U169" s="189"/>
      <c r="V169" s="189"/>
      <c r="W169" s="189"/>
      <c r="X169" s="189"/>
      <c r="Y169" s="189"/>
      <c r="Z169" s="189"/>
      <c r="AA169" s="189"/>
      <c r="AB169" s="189"/>
      <c r="AC169" s="192"/>
      <c r="AD169" s="189"/>
      <c r="AE169" s="189"/>
      <c r="AF169" s="189"/>
      <c r="AG169" s="192"/>
      <c r="AH169" s="5"/>
    </row>
    <row r="170" spans="1:34" ht="16.8" hidden="1" thickTop="1" thickBot="1" x14ac:dyDescent="0.35">
      <c r="A170" s="5"/>
      <c r="B170" s="5"/>
      <c r="C170" s="496">
        <f t="shared" ref="C170" si="181">C168+1</f>
        <v>82</v>
      </c>
      <c r="D170" s="204"/>
      <c r="E170" s="205"/>
      <c r="F170" s="206"/>
      <c r="G170" s="206"/>
      <c r="H170" s="207"/>
      <c r="I170" s="207"/>
      <c r="J170" s="208"/>
      <c r="K170" s="208"/>
      <c r="L170" s="344" t="s">
        <v>3</v>
      </c>
      <c r="M170" s="188"/>
      <c r="N170" s="188"/>
      <c r="O170" s="188"/>
      <c r="P170" s="188"/>
      <c r="Q170" s="189"/>
      <c r="R170" s="189"/>
      <c r="S170" s="189"/>
      <c r="T170" s="189"/>
      <c r="U170" s="189"/>
      <c r="V170" s="189"/>
      <c r="W170" s="189"/>
      <c r="X170" s="189"/>
      <c r="Y170" s="189"/>
      <c r="Z170" s="189"/>
      <c r="AA170" s="189"/>
      <c r="AB170" s="189"/>
      <c r="AC170" s="192"/>
      <c r="AD170" s="189"/>
      <c r="AE170" s="189"/>
      <c r="AF170" s="189"/>
      <c r="AG170" s="192"/>
      <c r="AH170" s="5"/>
    </row>
    <row r="171" spans="1:34" ht="16.8" hidden="1" thickTop="1" thickBot="1" x14ac:dyDescent="0.35">
      <c r="A171" s="5"/>
      <c r="B171" s="5"/>
      <c r="C171" s="496"/>
      <c r="D171" s="203">
        <f>D170</f>
        <v>0</v>
      </c>
      <c r="E171" s="203">
        <f t="shared" ref="E171:K171" si="182">E170</f>
        <v>0</v>
      </c>
      <c r="F171" s="187">
        <f t="shared" si="182"/>
        <v>0</v>
      </c>
      <c r="G171" s="187">
        <f t="shared" si="182"/>
        <v>0</v>
      </c>
      <c r="H171" s="187">
        <f t="shared" si="182"/>
        <v>0</v>
      </c>
      <c r="I171" s="187">
        <f t="shared" si="182"/>
        <v>0</v>
      </c>
      <c r="J171" s="202">
        <f t="shared" si="182"/>
        <v>0</v>
      </c>
      <c r="K171" s="202">
        <f t="shared" si="182"/>
        <v>0</v>
      </c>
      <c r="L171" s="344" t="s">
        <v>4</v>
      </c>
      <c r="M171" s="188"/>
      <c r="N171" s="188"/>
      <c r="O171" s="188"/>
      <c r="P171" s="188"/>
      <c r="Q171" s="189"/>
      <c r="R171" s="189"/>
      <c r="S171" s="189"/>
      <c r="T171" s="189"/>
      <c r="U171" s="189"/>
      <c r="V171" s="189"/>
      <c r="W171" s="189"/>
      <c r="X171" s="189"/>
      <c r="Y171" s="189"/>
      <c r="Z171" s="189"/>
      <c r="AA171" s="189"/>
      <c r="AB171" s="189"/>
      <c r="AC171" s="192"/>
      <c r="AD171" s="189"/>
      <c r="AE171" s="189"/>
      <c r="AF171" s="189"/>
      <c r="AG171" s="192"/>
      <c r="AH171" s="5"/>
    </row>
    <row r="172" spans="1:34" ht="16.8" hidden="1" thickTop="1" thickBot="1" x14ac:dyDescent="0.35">
      <c r="A172" s="5"/>
      <c r="B172" s="5"/>
      <c r="C172" s="496">
        <f t="shared" ref="C172" si="183">C170+1</f>
        <v>83</v>
      </c>
      <c r="D172" s="204"/>
      <c r="E172" s="205"/>
      <c r="F172" s="206"/>
      <c r="G172" s="206"/>
      <c r="H172" s="207"/>
      <c r="I172" s="207"/>
      <c r="J172" s="208"/>
      <c r="K172" s="208"/>
      <c r="L172" s="344" t="s">
        <v>3</v>
      </c>
      <c r="M172" s="189"/>
      <c r="N172" s="189"/>
      <c r="O172" s="189"/>
      <c r="P172" s="189"/>
      <c r="Q172" s="189"/>
      <c r="R172" s="189"/>
      <c r="S172" s="189"/>
      <c r="T172" s="189"/>
      <c r="U172" s="189"/>
      <c r="V172" s="189"/>
      <c r="W172" s="189"/>
      <c r="X172" s="189"/>
      <c r="Y172" s="189"/>
      <c r="Z172" s="189"/>
      <c r="AA172" s="189"/>
      <c r="AB172" s="189"/>
      <c r="AC172" s="192"/>
      <c r="AD172" s="189"/>
      <c r="AE172" s="189"/>
      <c r="AF172" s="189"/>
      <c r="AG172" s="192"/>
      <c r="AH172" s="5"/>
    </row>
    <row r="173" spans="1:34" ht="16.8" hidden="1" thickTop="1" thickBot="1" x14ac:dyDescent="0.35">
      <c r="A173" s="5"/>
      <c r="B173" s="5"/>
      <c r="C173" s="496"/>
      <c r="D173" s="203">
        <f>D172</f>
        <v>0</v>
      </c>
      <c r="E173" s="203">
        <f t="shared" ref="E173:K173" si="184">E172</f>
        <v>0</v>
      </c>
      <c r="F173" s="187">
        <f t="shared" si="184"/>
        <v>0</v>
      </c>
      <c r="G173" s="187">
        <f t="shared" si="184"/>
        <v>0</v>
      </c>
      <c r="H173" s="187">
        <f t="shared" si="184"/>
        <v>0</v>
      </c>
      <c r="I173" s="187">
        <f t="shared" si="184"/>
        <v>0</v>
      </c>
      <c r="J173" s="202">
        <f t="shared" si="184"/>
        <v>0</v>
      </c>
      <c r="K173" s="202">
        <f t="shared" si="184"/>
        <v>0</v>
      </c>
      <c r="L173" s="344" t="s">
        <v>4</v>
      </c>
      <c r="M173" s="189"/>
      <c r="N173" s="189"/>
      <c r="O173" s="189"/>
      <c r="P173" s="189"/>
      <c r="Q173" s="189"/>
      <c r="R173" s="189"/>
      <c r="S173" s="189"/>
      <c r="T173" s="189"/>
      <c r="U173" s="189"/>
      <c r="V173" s="189"/>
      <c r="W173" s="189"/>
      <c r="X173" s="189"/>
      <c r="Y173" s="189"/>
      <c r="Z173" s="189"/>
      <c r="AA173" s="189"/>
      <c r="AB173" s="189"/>
      <c r="AC173" s="192"/>
      <c r="AD173" s="189"/>
      <c r="AE173" s="189"/>
      <c r="AF173" s="189"/>
      <c r="AG173" s="192"/>
      <c r="AH173" s="5"/>
    </row>
    <row r="174" spans="1:34" ht="16.8" hidden="1" thickTop="1" thickBot="1" x14ac:dyDescent="0.35">
      <c r="A174" s="5"/>
      <c r="B174" s="5"/>
      <c r="C174" s="496">
        <f t="shared" ref="C174" si="185">C172+1</f>
        <v>84</v>
      </c>
      <c r="D174" s="204"/>
      <c r="E174" s="205"/>
      <c r="F174" s="206"/>
      <c r="G174" s="206"/>
      <c r="H174" s="207"/>
      <c r="I174" s="207"/>
      <c r="J174" s="208"/>
      <c r="K174" s="208"/>
      <c r="L174" s="344" t="s">
        <v>3</v>
      </c>
      <c r="M174" s="189"/>
      <c r="N174" s="189"/>
      <c r="O174" s="189"/>
      <c r="P174" s="189"/>
      <c r="Q174" s="189"/>
      <c r="R174" s="189"/>
      <c r="S174" s="189"/>
      <c r="T174" s="189"/>
      <c r="U174" s="189"/>
      <c r="V174" s="189"/>
      <c r="W174" s="189"/>
      <c r="X174" s="189"/>
      <c r="Y174" s="189"/>
      <c r="Z174" s="189"/>
      <c r="AA174" s="189"/>
      <c r="AB174" s="189"/>
      <c r="AC174" s="192"/>
      <c r="AD174" s="189"/>
      <c r="AE174" s="189"/>
      <c r="AF174" s="189"/>
      <c r="AG174" s="192"/>
      <c r="AH174" s="5"/>
    </row>
    <row r="175" spans="1:34" ht="16.8" hidden="1" thickTop="1" thickBot="1" x14ac:dyDescent="0.35">
      <c r="A175" s="5"/>
      <c r="B175" s="5"/>
      <c r="C175" s="496"/>
      <c r="D175" s="203">
        <f>D174</f>
        <v>0</v>
      </c>
      <c r="E175" s="203">
        <f t="shared" ref="E175:K175" si="186">E174</f>
        <v>0</v>
      </c>
      <c r="F175" s="187">
        <f t="shared" si="186"/>
        <v>0</v>
      </c>
      <c r="G175" s="187">
        <f t="shared" si="186"/>
        <v>0</v>
      </c>
      <c r="H175" s="187">
        <f t="shared" si="186"/>
        <v>0</v>
      </c>
      <c r="I175" s="187">
        <f t="shared" si="186"/>
        <v>0</v>
      </c>
      <c r="J175" s="202">
        <f t="shared" si="186"/>
        <v>0</v>
      </c>
      <c r="K175" s="202">
        <f t="shared" si="186"/>
        <v>0</v>
      </c>
      <c r="L175" s="344" t="s">
        <v>4</v>
      </c>
      <c r="M175" s="189"/>
      <c r="N175" s="189"/>
      <c r="O175" s="189"/>
      <c r="P175" s="189"/>
      <c r="Q175" s="189"/>
      <c r="R175" s="189"/>
      <c r="S175" s="189"/>
      <c r="T175" s="189"/>
      <c r="U175" s="189"/>
      <c r="V175" s="189"/>
      <c r="W175" s="189"/>
      <c r="X175" s="189"/>
      <c r="Y175" s="189"/>
      <c r="Z175" s="189"/>
      <c r="AA175" s="189"/>
      <c r="AB175" s="189"/>
      <c r="AC175" s="192"/>
      <c r="AD175" s="189"/>
      <c r="AE175" s="189"/>
      <c r="AF175" s="189"/>
      <c r="AG175" s="192"/>
      <c r="AH175" s="5"/>
    </row>
    <row r="176" spans="1:34" ht="16.8" hidden="1" thickTop="1" thickBot="1" x14ac:dyDescent="0.35">
      <c r="A176" s="5"/>
      <c r="B176" s="5"/>
      <c r="C176" s="496">
        <f t="shared" ref="C176" si="187">C174+1</f>
        <v>85</v>
      </c>
      <c r="D176" s="204"/>
      <c r="E176" s="205"/>
      <c r="F176" s="206"/>
      <c r="G176" s="206"/>
      <c r="H176" s="207"/>
      <c r="I176" s="207"/>
      <c r="J176" s="208"/>
      <c r="K176" s="208"/>
      <c r="L176" s="344" t="s">
        <v>3</v>
      </c>
      <c r="M176" s="189"/>
      <c r="N176" s="189"/>
      <c r="O176" s="189"/>
      <c r="P176" s="189"/>
      <c r="Q176" s="189"/>
      <c r="R176" s="189"/>
      <c r="S176" s="189"/>
      <c r="T176" s="189"/>
      <c r="U176" s="189"/>
      <c r="V176" s="189"/>
      <c r="W176" s="189"/>
      <c r="X176" s="189"/>
      <c r="Y176" s="189"/>
      <c r="Z176" s="189"/>
      <c r="AA176" s="189"/>
      <c r="AB176" s="189"/>
      <c r="AC176" s="192"/>
      <c r="AD176" s="189"/>
      <c r="AE176" s="189"/>
      <c r="AF176" s="189"/>
      <c r="AG176" s="192"/>
      <c r="AH176" s="5"/>
    </row>
    <row r="177" spans="1:34" ht="16.8" hidden="1" thickTop="1" thickBot="1" x14ac:dyDescent="0.35">
      <c r="A177" s="5"/>
      <c r="B177" s="5"/>
      <c r="C177" s="496"/>
      <c r="D177" s="203">
        <f>D176</f>
        <v>0</v>
      </c>
      <c r="E177" s="203">
        <f t="shared" ref="E177:K177" si="188">E176</f>
        <v>0</v>
      </c>
      <c r="F177" s="187">
        <f t="shared" si="188"/>
        <v>0</v>
      </c>
      <c r="G177" s="187">
        <f t="shared" si="188"/>
        <v>0</v>
      </c>
      <c r="H177" s="187">
        <f t="shared" si="188"/>
        <v>0</v>
      </c>
      <c r="I177" s="187">
        <f t="shared" si="188"/>
        <v>0</v>
      </c>
      <c r="J177" s="202">
        <f t="shared" si="188"/>
        <v>0</v>
      </c>
      <c r="K177" s="202">
        <f t="shared" si="188"/>
        <v>0</v>
      </c>
      <c r="L177" s="344" t="s">
        <v>4</v>
      </c>
      <c r="M177" s="189"/>
      <c r="N177" s="189"/>
      <c r="O177" s="189"/>
      <c r="P177" s="189"/>
      <c r="Q177" s="189"/>
      <c r="R177" s="189"/>
      <c r="S177" s="189"/>
      <c r="T177" s="189"/>
      <c r="U177" s="189"/>
      <c r="V177" s="189"/>
      <c r="W177" s="189"/>
      <c r="X177" s="189"/>
      <c r="Y177" s="189"/>
      <c r="Z177" s="189"/>
      <c r="AA177" s="189"/>
      <c r="AB177" s="189"/>
      <c r="AC177" s="192"/>
      <c r="AD177" s="189"/>
      <c r="AE177" s="189"/>
      <c r="AF177" s="189"/>
      <c r="AG177" s="192"/>
      <c r="AH177" s="5"/>
    </row>
    <row r="178" spans="1:34" ht="16.8" hidden="1" thickTop="1" thickBot="1" x14ac:dyDescent="0.35">
      <c r="A178" s="5"/>
      <c r="B178" s="5"/>
      <c r="C178" s="496">
        <f t="shared" ref="C178" si="189">C176+1</f>
        <v>86</v>
      </c>
      <c r="D178" s="204"/>
      <c r="E178" s="205"/>
      <c r="F178" s="206"/>
      <c r="G178" s="206"/>
      <c r="H178" s="207"/>
      <c r="I178" s="207"/>
      <c r="J178" s="208"/>
      <c r="K178" s="208"/>
      <c r="L178" s="344" t="s">
        <v>3</v>
      </c>
      <c r="M178" s="189"/>
      <c r="N178" s="189"/>
      <c r="O178" s="189"/>
      <c r="P178" s="189"/>
      <c r="Q178" s="189"/>
      <c r="R178" s="189"/>
      <c r="S178" s="189"/>
      <c r="T178" s="189"/>
      <c r="U178" s="189"/>
      <c r="V178" s="189"/>
      <c r="W178" s="189"/>
      <c r="X178" s="189"/>
      <c r="Y178" s="189"/>
      <c r="Z178" s="189"/>
      <c r="AA178" s="189"/>
      <c r="AB178" s="189"/>
      <c r="AC178" s="192"/>
      <c r="AD178" s="189"/>
      <c r="AE178" s="189"/>
      <c r="AF178" s="189"/>
      <c r="AG178" s="192"/>
      <c r="AH178" s="5"/>
    </row>
    <row r="179" spans="1:34" ht="16.8" hidden="1" thickTop="1" thickBot="1" x14ac:dyDescent="0.35">
      <c r="A179" s="5"/>
      <c r="B179" s="5"/>
      <c r="C179" s="496"/>
      <c r="D179" s="203">
        <f>D178</f>
        <v>0</v>
      </c>
      <c r="E179" s="203">
        <f t="shared" ref="E179:K179" si="190">E178</f>
        <v>0</v>
      </c>
      <c r="F179" s="187">
        <f t="shared" si="190"/>
        <v>0</v>
      </c>
      <c r="G179" s="187">
        <f t="shared" si="190"/>
        <v>0</v>
      </c>
      <c r="H179" s="187">
        <f t="shared" si="190"/>
        <v>0</v>
      </c>
      <c r="I179" s="187">
        <f t="shared" si="190"/>
        <v>0</v>
      </c>
      <c r="J179" s="202">
        <f t="shared" si="190"/>
        <v>0</v>
      </c>
      <c r="K179" s="202">
        <f t="shared" si="190"/>
        <v>0</v>
      </c>
      <c r="L179" s="344" t="s">
        <v>4</v>
      </c>
      <c r="M179" s="189"/>
      <c r="N179" s="189"/>
      <c r="O179" s="189"/>
      <c r="P179" s="189"/>
      <c r="Q179" s="189"/>
      <c r="R179" s="189"/>
      <c r="S179" s="189"/>
      <c r="T179" s="189"/>
      <c r="U179" s="189"/>
      <c r="V179" s="189"/>
      <c r="W179" s="189"/>
      <c r="X179" s="189"/>
      <c r="Y179" s="189"/>
      <c r="Z179" s="189"/>
      <c r="AA179" s="189"/>
      <c r="AB179" s="189"/>
      <c r="AC179" s="192"/>
      <c r="AD179" s="189"/>
      <c r="AE179" s="189"/>
      <c r="AF179" s="189"/>
      <c r="AG179" s="192"/>
      <c r="AH179" s="5"/>
    </row>
    <row r="180" spans="1:34" ht="16.8" hidden="1" thickTop="1" thickBot="1" x14ac:dyDescent="0.35">
      <c r="A180" s="5"/>
      <c r="B180" s="5"/>
      <c r="C180" s="496">
        <f t="shared" ref="C180" si="191">C178+1</f>
        <v>87</v>
      </c>
      <c r="D180" s="204"/>
      <c r="E180" s="205"/>
      <c r="F180" s="206"/>
      <c r="G180" s="206"/>
      <c r="H180" s="207"/>
      <c r="I180" s="207"/>
      <c r="J180" s="208"/>
      <c r="K180" s="208"/>
      <c r="L180" s="344" t="s">
        <v>3</v>
      </c>
      <c r="M180" s="189"/>
      <c r="N180" s="189"/>
      <c r="O180" s="189"/>
      <c r="P180" s="189"/>
      <c r="Q180" s="189"/>
      <c r="R180" s="189"/>
      <c r="S180" s="189"/>
      <c r="T180" s="189"/>
      <c r="U180" s="189"/>
      <c r="V180" s="189"/>
      <c r="W180" s="189"/>
      <c r="X180" s="189"/>
      <c r="Y180" s="189"/>
      <c r="Z180" s="189"/>
      <c r="AA180" s="189"/>
      <c r="AB180" s="189"/>
      <c r="AC180" s="192"/>
      <c r="AD180" s="189"/>
      <c r="AE180" s="189"/>
      <c r="AF180" s="189"/>
      <c r="AG180" s="192"/>
      <c r="AH180" s="5"/>
    </row>
    <row r="181" spans="1:34" ht="16.8" hidden="1" thickTop="1" thickBot="1" x14ac:dyDescent="0.35">
      <c r="A181" s="5"/>
      <c r="B181" s="5"/>
      <c r="C181" s="496"/>
      <c r="D181" s="203">
        <f>D180</f>
        <v>0</v>
      </c>
      <c r="E181" s="203">
        <f t="shared" ref="E181:K181" si="192">E180</f>
        <v>0</v>
      </c>
      <c r="F181" s="187">
        <f t="shared" si="192"/>
        <v>0</v>
      </c>
      <c r="G181" s="187">
        <f t="shared" si="192"/>
        <v>0</v>
      </c>
      <c r="H181" s="187">
        <f t="shared" si="192"/>
        <v>0</v>
      </c>
      <c r="I181" s="187">
        <f t="shared" si="192"/>
        <v>0</v>
      </c>
      <c r="J181" s="202">
        <f t="shared" si="192"/>
        <v>0</v>
      </c>
      <c r="K181" s="202">
        <f t="shared" si="192"/>
        <v>0</v>
      </c>
      <c r="L181" s="344" t="s">
        <v>4</v>
      </c>
      <c r="M181" s="189"/>
      <c r="N181" s="189"/>
      <c r="O181" s="189"/>
      <c r="P181" s="189"/>
      <c r="Q181" s="189"/>
      <c r="R181" s="189"/>
      <c r="S181" s="189"/>
      <c r="T181" s="189"/>
      <c r="U181" s="189"/>
      <c r="V181" s="189"/>
      <c r="W181" s="189"/>
      <c r="X181" s="189"/>
      <c r="Y181" s="189"/>
      <c r="Z181" s="189"/>
      <c r="AA181" s="189"/>
      <c r="AB181" s="189"/>
      <c r="AC181" s="192"/>
      <c r="AD181" s="189"/>
      <c r="AE181" s="189"/>
      <c r="AF181" s="189"/>
      <c r="AG181" s="192"/>
      <c r="AH181" s="5"/>
    </row>
    <row r="182" spans="1:34" ht="16.8" hidden="1" thickTop="1" thickBot="1" x14ac:dyDescent="0.35">
      <c r="A182" s="5"/>
      <c r="B182" s="5"/>
      <c r="C182" s="496">
        <f t="shared" ref="C182" si="193">C180+1</f>
        <v>88</v>
      </c>
      <c r="D182" s="204"/>
      <c r="E182" s="205"/>
      <c r="F182" s="206"/>
      <c r="G182" s="206"/>
      <c r="H182" s="207"/>
      <c r="I182" s="207"/>
      <c r="J182" s="208"/>
      <c r="K182" s="208"/>
      <c r="L182" s="344" t="s">
        <v>3</v>
      </c>
      <c r="M182" s="189"/>
      <c r="N182" s="189"/>
      <c r="O182" s="189"/>
      <c r="P182" s="189"/>
      <c r="Q182" s="189"/>
      <c r="R182" s="189"/>
      <c r="S182" s="189"/>
      <c r="T182" s="189"/>
      <c r="U182" s="189"/>
      <c r="V182" s="189"/>
      <c r="W182" s="189"/>
      <c r="X182" s="189"/>
      <c r="Y182" s="189"/>
      <c r="Z182" s="189"/>
      <c r="AA182" s="189"/>
      <c r="AB182" s="189"/>
      <c r="AC182" s="192"/>
      <c r="AD182" s="189"/>
      <c r="AE182" s="189"/>
      <c r="AF182" s="189"/>
      <c r="AG182" s="192"/>
      <c r="AH182" s="5"/>
    </row>
    <row r="183" spans="1:34" ht="16.8" hidden="1" thickTop="1" thickBot="1" x14ac:dyDescent="0.35">
      <c r="A183" s="5"/>
      <c r="B183" s="5"/>
      <c r="C183" s="496"/>
      <c r="D183" s="203">
        <f>D182</f>
        <v>0</v>
      </c>
      <c r="E183" s="203">
        <f t="shared" ref="E183:K183" si="194">E182</f>
        <v>0</v>
      </c>
      <c r="F183" s="187">
        <f t="shared" si="194"/>
        <v>0</v>
      </c>
      <c r="G183" s="187">
        <f t="shared" si="194"/>
        <v>0</v>
      </c>
      <c r="H183" s="187">
        <f t="shared" si="194"/>
        <v>0</v>
      </c>
      <c r="I183" s="187">
        <f t="shared" si="194"/>
        <v>0</v>
      </c>
      <c r="J183" s="202">
        <f t="shared" si="194"/>
        <v>0</v>
      </c>
      <c r="K183" s="202">
        <f t="shared" si="194"/>
        <v>0</v>
      </c>
      <c r="L183" s="344" t="s">
        <v>4</v>
      </c>
      <c r="M183" s="189"/>
      <c r="N183" s="189"/>
      <c r="O183" s="189"/>
      <c r="P183" s="189"/>
      <c r="Q183" s="189"/>
      <c r="R183" s="189"/>
      <c r="S183" s="189"/>
      <c r="T183" s="189"/>
      <c r="U183" s="189"/>
      <c r="V183" s="189"/>
      <c r="W183" s="189"/>
      <c r="X183" s="189"/>
      <c r="Y183" s="189"/>
      <c r="Z183" s="189"/>
      <c r="AA183" s="189"/>
      <c r="AB183" s="189"/>
      <c r="AC183" s="192"/>
      <c r="AD183" s="189"/>
      <c r="AE183" s="189"/>
      <c r="AF183" s="189"/>
      <c r="AG183" s="192"/>
      <c r="AH183" s="5"/>
    </row>
    <row r="184" spans="1:34" ht="16.8" hidden="1" thickTop="1" thickBot="1" x14ac:dyDescent="0.35">
      <c r="A184" s="5"/>
      <c r="B184" s="5"/>
      <c r="C184" s="496">
        <f t="shared" ref="C184" si="195">C182+1</f>
        <v>89</v>
      </c>
      <c r="D184" s="204"/>
      <c r="E184" s="205"/>
      <c r="F184" s="206"/>
      <c r="G184" s="206"/>
      <c r="H184" s="207"/>
      <c r="I184" s="207"/>
      <c r="J184" s="208"/>
      <c r="K184" s="208"/>
      <c r="L184" s="344" t="s">
        <v>3</v>
      </c>
      <c r="M184" s="189"/>
      <c r="N184" s="189"/>
      <c r="O184" s="189"/>
      <c r="P184" s="189"/>
      <c r="Q184" s="189"/>
      <c r="R184" s="189"/>
      <c r="S184" s="189"/>
      <c r="T184" s="189"/>
      <c r="U184" s="189"/>
      <c r="V184" s="189"/>
      <c r="W184" s="189"/>
      <c r="X184" s="189"/>
      <c r="Y184" s="189"/>
      <c r="Z184" s="189"/>
      <c r="AA184" s="189"/>
      <c r="AB184" s="189"/>
      <c r="AC184" s="192"/>
      <c r="AD184" s="189"/>
      <c r="AE184" s="189"/>
      <c r="AF184" s="189"/>
      <c r="AG184" s="192"/>
      <c r="AH184" s="5"/>
    </row>
    <row r="185" spans="1:34" ht="16.8" hidden="1" thickTop="1" thickBot="1" x14ac:dyDescent="0.35">
      <c r="A185" s="5"/>
      <c r="B185" s="5"/>
      <c r="C185" s="496"/>
      <c r="D185" s="203">
        <f>D184</f>
        <v>0</v>
      </c>
      <c r="E185" s="203">
        <f t="shared" ref="E185:K185" si="196">E184</f>
        <v>0</v>
      </c>
      <c r="F185" s="187">
        <f t="shared" si="196"/>
        <v>0</v>
      </c>
      <c r="G185" s="187">
        <f t="shared" si="196"/>
        <v>0</v>
      </c>
      <c r="H185" s="187">
        <f t="shared" si="196"/>
        <v>0</v>
      </c>
      <c r="I185" s="187">
        <f t="shared" si="196"/>
        <v>0</v>
      </c>
      <c r="J185" s="202">
        <f t="shared" si="196"/>
        <v>0</v>
      </c>
      <c r="K185" s="202">
        <f t="shared" si="196"/>
        <v>0</v>
      </c>
      <c r="L185" s="344" t="s">
        <v>4</v>
      </c>
      <c r="M185" s="189"/>
      <c r="N185" s="189"/>
      <c r="O185" s="189"/>
      <c r="P185" s="189"/>
      <c r="Q185" s="189"/>
      <c r="R185" s="189"/>
      <c r="S185" s="189"/>
      <c r="T185" s="189"/>
      <c r="U185" s="189"/>
      <c r="V185" s="189"/>
      <c r="W185" s="189"/>
      <c r="X185" s="189"/>
      <c r="Y185" s="189"/>
      <c r="Z185" s="189"/>
      <c r="AA185" s="189"/>
      <c r="AB185" s="189"/>
      <c r="AC185" s="192"/>
      <c r="AD185" s="189"/>
      <c r="AE185" s="189"/>
      <c r="AF185" s="189"/>
      <c r="AG185" s="192"/>
      <c r="AH185" s="5"/>
    </row>
    <row r="186" spans="1:34" ht="16.8" hidden="1" thickTop="1" thickBot="1" x14ac:dyDescent="0.35">
      <c r="A186" s="5"/>
      <c r="B186" s="5"/>
      <c r="C186" s="496">
        <f t="shared" ref="C186" si="197">C184+1</f>
        <v>90</v>
      </c>
      <c r="D186" s="204"/>
      <c r="E186" s="205"/>
      <c r="F186" s="206"/>
      <c r="G186" s="206"/>
      <c r="H186" s="207"/>
      <c r="I186" s="207"/>
      <c r="J186" s="208"/>
      <c r="K186" s="208"/>
      <c r="L186" s="344" t="s">
        <v>3</v>
      </c>
      <c r="M186" s="189"/>
      <c r="N186" s="189"/>
      <c r="O186" s="189"/>
      <c r="P186" s="189"/>
      <c r="Q186" s="189"/>
      <c r="R186" s="189"/>
      <c r="S186" s="189"/>
      <c r="T186" s="189"/>
      <c r="U186" s="189"/>
      <c r="V186" s="189"/>
      <c r="W186" s="189"/>
      <c r="X186" s="189"/>
      <c r="Y186" s="189"/>
      <c r="Z186" s="189"/>
      <c r="AA186" s="189"/>
      <c r="AB186" s="189"/>
      <c r="AC186" s="192"/>
      <c r="AD186" s="189"/>
      <c r="AE186" s="189"/>
      <c r="AF186" s="189"/>
      <c r="AG186" s="192"/>
      <c r="AH186" s="5"/>
    </row>
    <row r="187" spans="1:34" ht="16.8" hidden="1" thickTop="1" thickBot="1" x14ac:dyDescent="0.35">
      <c r="A187" s="5"/>
      <c r="B187" s="5"/>
      <c r="C187" s="496"/>
      <c r="D187" s="203">
        <f>D186</f>
        <v>0</v>
      </c>
      <c r="E187" s="203">
        <f t="shared" ref="E187:K187" si="198">E186</f>
        <v>0</v>
      </c>
      <c r="F187" s="187">
        <f t="shared" si="198"/>
        <v>0</v>
      </c>
      <c r="G187" s="187">
        <f t="shared" si="198"/>
        <v>0</v>
      </c>
      <c r="H187" s="187">
        <f t="shared" si="198"/>
        <v>0</v>
      </c>
      <c r="I187" s="187">
        <f t="shared" si="198"/>
        <v>0</v>
      </c>
      <c r="J187" s="202">
        <f t="shared" si="198"/>
        <v>0</v>
      </c>
      <c r="K187" s="202">
        <f t="shared" si="198"/>
        <v>0</v>
      </c>
      <c r="L187" s="344" t="s">
        <v>4</v>
      </c>
      <c r="M187" s="189"/>
      <c r="N187" s="189"/>
      <c r="O187" s="189"/>
      <c r="P187" s="189"/>
      <c r="Q187" s="189"/>
      <c r="R187" s="189"/>
      <c r="S187" s="189"/>
      <c r="T187" s="189"/>
      <c r="U187" s="189"/>
      <c r="V187" s="189"/>
      <c r="W187" s="189"/>
      <c r="X187" s="189"/>
      <c r="Y187" s="189"/>
      <c r="Z187" s="189"/>
      <c r="AA187" s="189"/>
      <c r="AB187" s="189"/>
      <c r="AC187" s="192"/>
      <c r="AD187" s="189"/>
      <c r="AE187" s="189"/>
      <c r="AF187" s="189"/>
      <c r="AG187" s="192"/>
      <c r="AH187" s="5"/>
    </row>
    <row r="188" spans="1:34" ht="16.8" hidden="1" thickTop="1" thickBot="1" x14ac:dyDescent="0.35">
      <c r="A188" s="5"/>
      <c r="B188" s="5"/>
      <c r="C188" s="496">
        <f t="shared" ref="C188" si="199">C186+1</f>
        <v>91</v>
      </c>
      <c r="D188" s="204"/>
      <c r="E188" s="205"/>
      <c r="F188" s="206"/>
      <c r="G188" s="206"/>
      <c r="H188" s="207"/>
      <c r="I188" s="207"/>
      <c r="J188" s="208"/>
      <c r="K188" s="208"/>
      <c r="L188" s="344" t="s">
        <v>3</v>
      </c>
      <c r="M188" s="189"/>
      <c r="N188" s="189"/>
      <c r="O188" s="189"/>
      <c r="P188" s="189"/>
      <c r="Q188" s="189"/>
      <c r="R188" s="189"/>
      <c r="S188" s="189"/>
      <c r="T188" s="189"/>
      <c r="U188" s="189"/>
      <c r="V188" s="189"/>
      <c r="W188" s="189"/>
      <c r="X188" s="189"/>
      <c r="Y188" s="189"/>
      <c r="Z188" s="189"/>
      <c r="AA188" s="189"/>
      <c r="AB188" s="189"/>
      <c r="AC188" s="192"/>
      <c r="AD188" s="189"/>
      <c r="AE188" s="189"/>
      <c r="AF188" s="189"/>
      <c r="AG188" s="192"/>
      <c r="AH188" s="5"/>
    </row>
    <row r="189" spans="1:34" ht="16.8" hidden="1" thickTop="1" thickBot="1" x14ac:dyDescent="0.35">
      <c r="A189" s="5"/>
      <c r="B189" s="5"/>
      <c r="C189" s="496"/>
      <c r="D189" s="203">
        <f>D188</f>
        <v>0</v>
      </c>
      <c r="E189" s="203">
        <f t="shared" ref="E189:K189" si="200">E188</f>
        <v>0</v>
      </c>
      <c r="F189" s="187">
        <f t="shared" si="200"/>
        <v>0</v>
      </c>
      <c r="G189" s="187">
        <f t="shared" si="200"/>
        <v>0</v>
      </c>
      <c r="H189" s="187">
        <f t="shared" si="200"/>
        <v>0</v>
      </c>
      <c r="I189" s="187">
        <f t="shared" si="200"/>
        <v>0</v>
      </c>
      <c r="J189" s="202">
        <f t="shared" si="200"/>
        <v>0</v>
      </c>
      <c r="K189" s="202">
        <f t="shared" si="200"/>
        <v>0</v>
      </c>
      <c r="L189" s="344" t="s">
        <v>4</v>
      </c>
      <c r="M189" s="189"/>
      <c r="N189" s="189"/>
      <c r="O189" s="189"/>
      <c r="P189" s="189"/>
      <c r="Q189" s="189"/>
      <c r="R189" s="189"/>
      <c r="S189" s="189"/>
      <c r="T189" s="189"/>
      <c r="U189" s="189"/>
      <c r="V189" s="189"/>
      <c r="W189" s="189"/>
      <c r="X189" s="189"/>
      <c r="Y189" s="189"/>
      <c r="Z189" s="189"/>
      <c r="AA189" s="189"/>
      <c r="AB189" s="189"/>
      <c r="AC189" s="192"/>
      <c r="AD189" s="189"/>
      <c r="AE189" s="189"/>
      <c r="AF189" s="189"/>
      <c r="AG189" s="192"/>
      <c r="AH189" s="5"/>
    </row>
    <row r="190" spans="1:34" ht="16.8" hidden="1" thickTop="1" thickBot="1" x14ac:dyDescent="0.35">
      <c r="A190" s="5"/>
      <c r="B190" s="5"/>
      <c r="C190" s="496">
        <f t="shared" ref="C190" si="201">C188+1</f>
        <v>92</v>
      </c>
      <c r="D190" s="204"/>
      <c r="E190" s="205"/>
      <c r="F190" s="206"/>
      <c r="G190" s="206"/>
      <c r="H190" s="207"/>
      <c r="I190" s="207"/>
      <c r="J190" s="208"/>
      <c r="K190" s="208"/>
      <c r="L190" s="344" t="s">
        <v>3</v>
      </c>
      <c r="M190" s="189"/>
      <c r="N190" s="189"/>
      <c r="O190" s="189"/>
      <c r="P190" s="189"/>
      <c r="Q190" s="189"/>
      <c r="R190" s="189"/>
      <c r="S190" s="189"/>
      <c r="T190" s="189"/>
      <c r="U190" s="189"/>
      <c r="V190" s="189"/>
      <c r="W190" s="189"/>
      <c r="X190" s="189"/>
      <c r="Y190" s="189"/>
      <c r="Z190" s="189"/>
      <c r="AA190" s="189"/>
      <c r="AB190" s="189"/>
      <c r="AC190" s="192"/>
      <c r="AD190" s="189"/>
      <c r="AE190" s="189"/>
      <c r="AF190" s="189"/>
      <c r="AG190" s="192"/>
      <c r="AH190" s="5"/>
    </row>
    <row r="191" spans="1:34" ht="16.8" hidden="1" thickTop="1" thickBot="1" x14ac:dyDescent="0.35">
      <c r="A191" s="5"/>
      <c r="B191" s="5"/>
      <c r="C191" s="496"/>
      <c r="D191" s="203">
        <f>D190</f>
        <v>0</v>
      </c>
      <c r="E191" s="203">
        <f t="shared" ref="E191:K191" si="202">E190</f>
        <v>0</v>
      </c>
      <c r="F191" s="187">
        <f t="shared" si="202"/>
        <v>0</v>
      </c>
      <c r="G191" s="187">
        <f t="shared" si="202"/>
        <v>0</v>
      </c>
      <c r="H191" s="187">
        <f t="shared" si="202"/>
        <v>0</v>
      </c>
      <c r="I191" s="187">
        <f t="shared" si="202"/>
        <v>0</v>
      </c>
      <c r="J191" s="202">
        <f t="shared" si="202"/>
        <v>0</v>
      </c>
      <c r="K191" s="202">
        <f t="shared" si="202"/>
        <v>0</v>
      </c>
      <c r="L191" s="344" t="s">
        <v>4</v>
      </c>
      <c r="M191" s="189"/>
      <c r="N191" s="189"/>
      <c r="O191" s="189"/>
      <c r="P191" s="189"/>
      <c r="Q191" s="189"/>
      <c r="R191" s="189"/>
      <c r="S191" s="189"/>
      <c r="T191" s="189"/>
      <c r="U191" s="189"/>
      <c r="V191" s="189"/>
      <c r="W191" s="189"/>
      <c r="X191" s="189"/>
      <c r="Y191" s="189"/>
      <c r="Z191" s="189"/>
      <c r="AA191" s="189"/>
      <c r="AB191" s="189"/>
      <c r="AC191" s="192"/>
      <c r="AD191" s="189"/>
      <c r="AE191" s="189"/>
      <c r="AF191" s="189"/>
      <c r="AG191" s="192"/>
      <c r="AH191" s="5"/>
    </row>
    <row r="192" spans="1:34" ht="16.8" hidden="1" thickTop="1" thickBot="1" x14ac:dyDescent="0.35">
      <c r="A192" s="5"/>
      <c r="B192" s="5"/>
      <c r="C192" s="496">
        <f t="shared" ref="C192" si="203">C190+1</f>
        <v>93</v>
      </c>
      <c r="D192" s="204"/>
      <c r="E192" s="205"/>
      <c r="F192" s="206"/>
      <c r="G192" s="206"/>
      <c r="H192" s="207"/>
      <c r="I192" s="207"/>
      <c r="J192" s="208"/>
      <c r="K192" s="208"/>
      <c r="L192" s="344" t="s">
        <v>3</v>
      </c>
      <c r="M192" s="189"/>
      <c r="N192" s="189"/>
      <c r="O192" s="189"/>
      <c r="P192" s="189"/>
      <c r="Q192" s="189"/>
      <c r="R192" s="189"/>
      <c r="S192" s="189"/>
      <c r="T192" s="189"/>
      <c r="U192" s="189"/>
      <c r="V192" s="189"/>
      <c r="W192" s="189"/>
      <c r="X192" s="189"/>
      <c r="Y192" s="189"/>
      <c r="Z192" s="189"/>
      <c r="AA192" s="189"/>
      <c r="AB192" s="189"/>
      <c r="AC192" s="192"/>
      <c r="AD192" s="189"/>
      <c r="AE192" s="189"/>
      <c r="AF192" s="189"/>
      <c r="AG192" s="192"/>
      <c r="AH192" s="5"/>
    </row>
    <row r="193" spans="1:34" ht="16.8" hidden="1" thickTop="1" thickBot="1" x14ac:dyDescent="0.35">
      <c r="A193" s="5"/>
      <c r="B193" s="5"/>
      <c r="C193" s="496"/>
      <c r="D193" s="203">
        <f>D192</f>
        <v>0</v>
      </c>
      <c r="E193" s="203">
        <f t="shared" ref="E193:K193" si="204">E192</f>
        <v>0</v>
      </c>
      <c r="F193" s="187">
        <f t="shared" si="204"/>
        <v>0</v>
      </c>
      <c r="G193" s="187">
        <f t="shared" si="204"/>
        <v>0</v>
      </c>
      <c r="H193" s="187">
        <f t="shared" si="204"/>
        <v>0</v>
      </c>
      <c r="I193" s="187">
        <f t="shared" si="204"/>
        <v>0</v>
      </c>
      <c r="J193" s="202">
        <f t="shared" si="204"/>
        <v>0</v>
      </c>
      <c r="K193" s="202">
        <f t="shared" si="204"/>
        <v>0</v>
      </c>
      <c r="L193" s="344" t="s">
        <v>4</v>
      </c>
      <c r="M193" s="189"/>
      <c r="N193" s="189"/>
      <c r="O193" s="189"/>
      <c r="P193" s="189"/>
      <c r="Q193" s="189"/>
      <c r="R193" s="189"/>
      <c r="S193" s="189"/>
      <c r="T193" s="189"/>
      <c r="U193" s="189"/>
      <c r="V193" s="189"/>
      <c r="W193" s="189"/>
      <c r="X193" s="189"/>
      <c r="Y193" s="189"/>
      <c r="Z193" s="189"/>
      <c r="AA193" s="189"/>
      <c r="AB193" s="189"/>
      <c r="AC193" s="192"/>
      <c r="AD193" s="189"/>
      <c r="AE193" s="189"/>
      <c r="AF193" s="189"/>
      <c r="AG193" s="192"/>
      <c r="AH193" s="5"/>
    </row>
    <row r="194" spans="1:34" ht="16.8" hidden="1" thickTop="1" thickBot="1" x14ac:dyDescent="0.35">
      <c r="A194" s="5"/>
      <c r="B194" s="5"/>
      <c r="C194" s="496">
        <f t="shared" ref="C194" si="205">C192+1</f>
        <v>94</v>
      </c>
      <c r="D194" s="204"/>
      <c r="E194" s="205"/>
      <c r="F194" s="206"/>
      <c r="G194" s="206"/>
      <c r="H194" s="207"/>
      <c r="I194" s="207"/>
      <c r="J194" s="208"/>
      <c r="K194" s="208"/>
      <c r="L194" s="344" t="s">
        <v>3</v>
      </c>
      <c r="M194" s="189"/>
      <c r="N194" s="189"/>
      <c r="O194" s="189"/>
      <c r="P194" s="189"/>
      <c r="Q194" s="189"/>
      <c r="R194" s="189"/>
      <c r="S194" s="189"/>
      <c r="T194" s="189"/>
      <c r="U194" s="189"/>
      <c r="V194" s="189"/>
      <c r="W194" s="189"/>
      <c r="X194" s="189"/>
      <c r="Y194" s="189"/>
      <c r="Z194" s="189"/>
      <c r="AA194" s="189"/>
      <c r="AB194" s="189"/>
      <c r="AC194" s="192"/>
      <c r="AD194" s="189"/>
      <c r="AE194" s="189"/>
      <c r="AF194" s="189"/>
      <c r="AG194" s="192"/>
      <c r="AH194" s="5"/>
    </row>
    <row r="195" spans="1:34" ht="16.8" hidden="1" thickTop="1" thickBot="1" x14ac:dyDescent="0.35">
      <c r="A195" s="5"/>
      <c r="B195" s="5"/>
      <c r="C195" s="496"/>
      <c r="D195" s="203">
        <f>D194</f>
        <v>0</v>
      </c>
      <c r="E195" s="203">
        <f t="shared" ref="E195:K195" si="206">E194</f>
        <v>0</v>
      </c>
      <c r="F195" s="187">
        <f t="shared" si="206"/>
        <v>0</v>
      </c>
      <c r="G195" s="187">
        <f t="shared" si="206"/>
        <v>0</v>
      </c>
      <c r="H195" s="187">
        <f t="shared" si="206"/>
        <v>0</v>
      </c>
      <c r="I195" s="187">
        <f t="shared" si="206"/>
        <v>0</v>
      </c>
      <c r="J195" s="202">
        <f t="shared" si="206"/>
        <v>0</v>
      </c>
      <c r="K195" s="202">
        <f t="shared" si="206"/>
        <v>0</v>
      </c>
      <c r="L195" s="344" t="s">
        <v>4</v>
      </c>
      <c r="M195" s="189"/>
      <c r="N195" s="189"/>
      <c r="O195" s="189"/>
      <c r="P195" s="189"/>
      <c r="Q195" s="189"/>
      <c r="R195" s="189"/>
      <c r="S195" s="189"/>
      <c r="T195" s="189"/>
      <c r="U195" s="189"/>
      <c r="V195" s="189"/>
      <c r="W195" s="189"/>
      <c r="X195" s="189"/>
      <c r="Y195" s="189"/>
      <c r="Z195" s="189"/>
      <c r="AA195" s="189"/>
      <c r="AB195" s="189"/>
      <c r="AC195" s="192"/>
      <c r="AD195" s="189"/>
      <c r="AE195" s="189"/>
      <c r="AF195" s="189"/>
      <c r="AG195" s="192"/>
      <c r="AH195" s="5"/>
    </row>
    <row r="196" spans="1:34" ht="16.8" hidden="1" thickTop="1" thickBot="1" x14ac:dyDescent="0.35">
      <c r="A196" s="5"/>
      <c r="B196" s="5"/>
      <c r="C196" s="496">
        <f t="shared" ref="C196" si="207">C194+1</f>
        <v>95</v>
      </c>
      <c r="D196" s="204"/>
      <c r="E196" s="205"/>
      <c r="F196" s="206"/>
      <c r="G196" s="206"/>
      <c r="H196" s="207"/>
      <c r="I196" s="207"/>
      <c r="J196" s="208"/>
      <c r="K196" s="208"/>
      <c r="L196" s="344" t="s">
        <v>3</v>
      </c>
      <c r="M196" s="189"/>
      <c r="N196" s="189"/>
      <c r="O196" s="189"/>
      <c r="P196" s="189"/>
      <c r="Q196" s="189"/>
      <c r="R196" s="189"/>
      <c r="S196" s="189"/>
      <c r="T196" s="189"/>
      <c r="U196" s="189"/>
      <c r="V196" s="189"/>
      <c r="W196" s="189"/>
      <c r="X196" s="189"/>
      <c r="Y196" s="189"/>
      <c r="Z196" s="189"/>
      <c r="AA196" s="189"/>
      <c r="AB196" s="189"/>
      <c r="AC196" s="192"/>
      <c r="AD196" s="189"/>
      <c r="AE196" s="189"/>
      <c r="AF196" s="189"/>
      <c r="AG196" s="192"/>
      <c r="AH196" s="5"/>
    </row>
    <row r="197" spans="1:34" ht="16.8" hidden="1" thickTop="1" thickBot="1" x14ac:dyDescent="0.35">
      <c r="A197" s="5"/>
      <c r="B197" s="5"/>
      <c r="C197" s="496"/>
      <c r="D197" s="203">
        <f>D196</f>
        <v>0</v>
      </c>
      <c r="E197" s="203">
        <f t="shared" ref="E197:K197" si="208">E196</f>
        <v>0</v>
      </c>
      <c r="F197" s="187">
        <f t="shared" si="208"/>
        <v>0</v>
      </c>
      <c r="G197" s="187">
        <f t="shared" si="208"/>
        <v>0</v>
      </c>
      <c r="H197" s="187">
        <f t="shared" si="208"/>
        <v>0</v>
      </c>
      <c r="I197" s="187">
        <f t="shared" si="208"/>
        <v>0</v>
      </c>
      <c r="J197" s="202">
        <f t="shared" si="208"/>
        <v>0</v>
      </c>
      <c r="K197" s="202">
        <f t="shared" si="208"/>
        <v>0</v>
      </c>
      <c r="L197" s="344" t="s">
        <v>4</v>
      </c>
      <c r="M197" s="189"/>
      <c r="N197" s="189"/>
      <c r="O197" s="189"/>
      <c r="P197" s="189"/>
      <c r="Q197" s="189"/>
      <c r="R197" s="189"/>
      <c r="S197" s="189"/>
      <c r="T197" s="189"/>
      <c r="U197" s="189"/>
      <c r="V197" s="189"/>
      <c r="W197" s="189"/>
      <c r="X197" s="189"/>
      <c r="Y197" s="189"/>
      <c r="Z197" s="189"/>
      <c r="AA197" s="189"/>
      <c r="AB197" s="189"/>
      <c r="AC197" s="192"/>
      <c r="AD197" s="189"/>
      <c r="AE197" s="189"/>
      <c r="AF197" s="189"/>
      <c r="AG197" s="192"/>
      <c r="AH197" s="5"/>
    </row>
    <row r="198" spans="1:34" ht="16.8" hidden="1" thickTop="1" thickBot="1" x14ac:dyDescent="0.35">
      <c r="A198" s="5"/>
      <c r="B198" s="5"/>
      <c r="C198" s="496">
        <f t="shared" ref="C198" si="209">C196+1</f>
        <v>96</v>
      </c>
      <c r="D198" s="204"/>
      <c r="E198" s="205"/>
      <c r="F198" s="206"/>
      <c r="G198" s="206"/>
      <c r="H198" s="207"/>
      <c r="I198" s="207"/>
      <c r="J198" s="208"/>
      <c r="K198" s="208"/>
      <c r="L198" s="344" t="s">
        <v>3</v>
      </c>
      <c r="M198" s="189"/>
      <c r="N198" s="189"/>
      <c r="O198" s="189"/>
      <c r="P198" s="189"/>
      <c r="Q198" s="189"/>
      <c r="R198" s="189"/>
      <c r="S198" s="189"/>
      <c r="T198" s="189"/>
      <c r="U198" s="189"/>
      <c r="V198" s="189"/>
      <c r="W198" s="189"/>
      <c r="X198" s="189"/>
      <c r="Y198" s="189"/>
      <c r="Z198" s="189"/>
      <c r="AA198" s="189"/>
      <c r="AB198" s="189"/>
      <c r="AC198" s="192"/>
      <c r="AD198" s="189"/>
      <c r="AE198" s="189"/>
      <c r="AF198" s="189"/>
      <c r="AG198" s="192"/>
      <c r="AH198" s="5"/>
    </row>
    <row r="199" spans="1:34" ht="16.8" hidden="1" thickTop="1" thickBot="1" x14ac:dyDescent="0.35">
      <c r="A199" s="5"/>
      <c r="B199" s="5"/>
      <c r="C199" s="497"/>
      <c r="D199" s="203">
        <f>D198</f>
        <v>0</v>
      </c>
      <c r="E199" s="203">
        <f t="shared" ref="E199:K199" si="210">E198</f>
        <v>0</v>
      </c>
      <c r="F199" s="187">
        <f t="shared" si="210"/>
        <v>0</v>
      </c>
      <c r="G199" s="187">
        <f t="shared" si="210"/>
        <v>0</v>
      </c>
      <c r="H199" s="187">
        <f t="shared" si="210"/>
        <v>0</v>
      </c>
      <c r="I199" s="187">
        <f t="shared" si="210"/>
        <v>0</v>
      </c>
      <c r="J199" s="202">
        <f t="shared" si="210"/>
        <v>0</v>
      </c>
      <c r="K199" s="202">
        <f t="shared" si="210"/>
        <v>0</v>
      </c>
      <c r="L199" s="362" t="s">
        <v>4</v>
      </c>
      <c r="M199" s="194"/>
      <c r="N199" s="194"/>
      <c r="O199" s="194"/>
      <c r="P199" s="194"/>
      <c r="Q199" s="194"/>
      <c r="R199" s="194"/>
      <c r="S199" s="194"/>
      <c r="T199" s="194"/>
      <c r="U199" s="194"/>
      <c r="V199" s="194"/>
      <c r="W199" s="194"/>
      <c r="X199" s="194"/>
      <c r="Y199" s="194"/>
      <c r="Z199" s="194"/>
      <c r="AA199" s="194"/>
      <c r="AB199" s="194"/>
      <c r="AC199" s="195"/>
      <c r="AD199" s="194"/>
      <c r="AE199" s="194"/>
      <c r="AF199" s="194"/>
      <c r="AG199" s="195"/>
      <c r="AH199" s="5"/>
    </row>
    <row r="200" spans="1:34" ht="16.8" hidden="1" thickTop="1" thickBot="1" x14ac:dyDescent="0.35">
      <c r="A200" s="5"/>
      <c r="B200" s="5"/>
      <c r="C200" s="496">
        <f t="shared" ref="C200" si="211">C198+1</f>
        <v>97</v>
      </c>
      <c r="D200" s="204"/>
      <c r="E200" s="205"/>
      <c r="F200" s="206"/>
      <c r="G200" s="206"/>
      <c r="H200" s="207"/>
      <c r="I200" s="207"/>
      <c r="J200" s="208"/>
      <c r="K200" s="208"/>
      <c r="L200" s="344" t="s">
        <v>3</v>
      </c>
      <c r="M200" s="188"/>
      <c r="N200" s="188"/>
      <c r="O200" s="188"/>
      <c r="P200" s="188"/>
      <c r="Q200" s="189"/>
      <c r="R200" s="189"/>
      <c r="S200" s="189"/>
      <c r="T200" s="189"/>
      <c r="U200" s="189"/>
      <c r="V200" s="189"/>
      <c r="W200" s="189"/>
      <c r="X200" s="189"/>
      <c r="Y200" s="189"/>
      <c r="Z200" s="189"/>
      <c r="AA200" s="189"/>
      <c r="AB200" s="189"/>
      <c r="AC200" s="192"/>
      <c r="AD200" s="189"/>
      <c r="AE200" s="189"/>
      <c r="AF200" s="189"/>
      <c r="AG200" s="192"/>
      <c r="AH200" s="5"/>
    </row>
    <row r="201" spans="1:34" ht="16.8" hidden="1" thickTop="1" thickBot="1" x14ac:dyDescent="0.35">
      <c r="A201" s="5"/>
      <c r="B201" s="5"/>
      <c r="C201" s="496"/>
      <c r="D201" s="203">
        <f>D200</f>
        <v>0</v>
      </c>
      <c r="E201" s="203">
        <f t="shared" ref="E201:K201" si="212">E200</f>
        <v>0</v>
      </c>
      <c r="F201" s="187">
        <f t="shared" si="212"/>
        <v>0</v>
      </c>
      <c r="G201" s="187">
        <f t="shared" si="212"/>
        <v>0</v>
      </c>
      <c r="H201" s="187">
        <f t="shared" si="212"/>
        <v>0</v>
      </c>
      <c r="I201" s="187">
        <f t="shared" si="212"/>
        <v>0</v>
      </c>
      <c r="J201" s="202">
        <f t="shared" si="212"/>
        <v>0</v>
      </c>
      <c r="K201" s="202">
        <f t="shared" si="212"/>
        <v>0</v>
      </c>
      <c r="L201" s="344" t="s">
        <v>4</v>
      </c>
      <c r="M201" s="188"/>
      <c r="N201" s="188"/>
      <c r="O201" s="188"/>
      <c r="P201" s="188"/>
      <c r="Q201" s="189"/>
      <c r="R201" s="189"/>
      <c r="S201" s="189"/>
      <c r="T201" s="189"/>
      <c r="U201" s="189"/>
      <c r="V201" s="189"/>
      <c r="W201" s="189"/>
      <c r="X201" s="189"/>
      <c r="Y201" s="189"/>
      <c r="Z201" s="189"/>
      <c r="AA201" s="189"/>
      <c r="AB201" s="189"/>
      <c r="AC201" s="192"/>
      <c r="AD201" s="189"/>
      <c r="AE201" s="189"/>
      <c r="AF201" s="189"/>
      <c r="AG201" s="192"/>
      <c r="AH201" s="5"/>
    </row>
    <row r="202" spans="1:34" ht="16.8" hidden="1" thickTop="1" thickBot="1" x14ac:dyDescent="0.35">
      <c r="A202" s="5"/>
      <c r="B202" s="5"/>
      <c r="C202" s="496">
        <f t="shared" ref="C202" si="213">C200+1</f>
        <v>98</v>
      </c>
      <c r="D202" s="204"/>
      <c r="E202" s="205"/>
      <c r="F202" s="206"/>
      <c r="G202" s="206"/>
      <c r="H202" s="207"/>
      <c r="I202" s="207"/>
      <c r="J202" s="208"/>
      <c r="K202" s="208"/>
      <c r="L202" s="344" t="s">
        <v>3</v>
      </c>
      <c r="M202" s="188"/>
      <c r="N202" s="188"/>
      <c r="O202" s="188"/>
      <c r="P202" s="188"/>
      <c r="Q202" s="188"/>
      <c r="R202" s="188"/>
      <c r="S202" s="188"/>
      <c r="T202" s="188"/>
      <c r="U202" s="188"/>
      <c r="V202" s="188"/>
      <c r="W202" s="188"/>
      <c r="X202" s="188"/>
      <c r="Y202" s="188"/>
      <c r="Z202" s="188"/>
      <c r="AA202" s="188"/>
      <c r="AB202" s="188"/>
      <c r="AC202" s="192"/>
      <c r="AD202" s="188"/>
      <c r="AE202" s="188"/>
      <c r="AF202" s="188"/>
      <c r="AG202" s="192"/>
      <c r="AH202" s="5"/>
    </row>
    <row r="203" spans="1:34" ht="16.8" hidden="1" thickTop="1" thickBot="1" x14ac:dyDescent="0.35">
      <c r="A203" s="5"/>
      <c r="B203" s="5"/>
      <c r="C203" s="496"/>
      <c r="D203" s="203">
        <f>D202</f>
        <v>0</v>
      </c>
      <c r="E203" s="203">
        <f t="shared" ref="E203:K203" si="214">E202</f>
        <v>0</v>
      </c>
      <c r="F203" s="187">
        <f t="shared" si="214"/>
        <v>0</v>
      </c>
      <c r="G203" s="187">
        <f t="shared" si="214"/>
        <v>0</v>
      </c>
      <c r="H203" s="187">
        <f t="shared" si="214"/>
        <v>0</v>
      </c>
      <c r="I203" s="187">
        <f t="shared" si="214"/>
        <v>0</v>
      </c>
      <c r="J203" s="202">
        <f t="shared" si="214"/>
        <v>0</v>
      </c>
      <c r="K203" s="202">
        <f t="shared" si="214"/>
        <v>0</v>
      </c>
      <c r="L203" s="344" t="s">
        <v>4</v>
      </c>
      <c r="M203" s="188"/>
      <c r="N203" s="188"/>
      <c r="O203" s="188"/>
      <c r="P203" s="188"/>
      <c r="Q203" s="188"/>
      <c r="R203" s="188"/>
      <c r="S203" s="188"/>
      <c r="T203" s="188"/>
      <c r="U203" s="188"/>
      <c r="V203" s="188"/>
      <c r="W203" s="188"/>
      <c r="X203" s="188"/>
      <c r="Y203" s="188"/>
      <c r="Z203" s="188"/>
      <c r="AA203" s="188"/>
      <c r="AB203" s="188"/>
      <c r="AC203" s="192"/>
      <c r="AD203" s="188"/>
      <c r="AE203" s="188"/>
      <c r="AF203" s="188"/>
      <c r="AG203" s="192"/>
      <c r="AH203" s="5"/>
    </row>
    <row r="204" spans="1:34" ht="16.8" hidden="1" thickTop="1" thickBot="1" x14ac:dyDescent="0.35">
      <c r="A204" s="5"/>
      <c r="B204" s="5"/>
      <c r="C204" s="496">
        <f t="shared" ref="C204" si="215">C202+1</f>
        <v>99</v>
      </c>
      <c r="D204" s="204"/>
      <c r="E204" s="205"/>
      <c r="F204" s="206"/>
      <c r="G204" s="206"/>
      <c r="H204" s="207"/>
      <c r="I204" s="207"/>
      <c r="J204" s="208"/>
      <c r="K204" s="208"/>
      <c r="L204" s="344" t="s">
        <v>3</v>
      </c>
      <c r="M204" s="188"/>
      <c r="N204" s="188"/>
      <c r="O204" s="188"/>
      <c r="P204" s="188"/>
      <c r="Q204" s="188"/>
      <c r="R204" s="188"/>
      <c r="S204" s="188"/>
      <c r="T204" s="188"/>
      <c r="U204" s="188"/>
      <c r="V204" s="188"/>
      <c r="W204" s="188"/>
      <c r="X204" s="188"/>
      <c r="Y204" s="188"/>
      <c r="Z204" s="188"/>
      <c r="AA204" s="188"/>
      <c r="AB204" s="188"/>
      <c r="AC204" s="193"/>
      <c r="AD204" s="188"/>
      <c r="AE204" s="188"/>
      <c r="AF204" s="188"/>
      <c r="AG204" s="193"/>
      <c r="AH204" s="5"/>
    </row>
    <row r="205" spans="1:34" ht="16.8" hidden="1" thickTop="1" thickBot="1" x14ac:dyDescent="0.35">
      <c r="A205" s="5"/>
      <c r="B205" s="5"/>
      <c r="C205" s="496"/>
      <c r="D205" s="203">
        <f>D204</f>
        <v>0</v>
      </c>
      <c r="E205" s="203">
        <f t="shared" ref="E205:K205" si="216">E204</f>
        <v>0</v>
      </c>
      <c r="F205" s="187">
        <f t="shared" si="216"/>
        <v>0</v>
      </c>
      <c r="G205" s="187">
        <f t="shared" si="216"/>
        <v>0</v>
      </c>
      <c r="H205" s="187">
        <f t="shared" si="216"/>
        <v>0</v>
      </c>
      <c r="I205" s="187">
        <f t="shared" si="216"/>
        <v>0</v>
      </c>
      <c r="J205" s="202">
        <f t="shared" si="216"/>
        <v>0</v>
      </c>
      <c r="K205" s="202">
        <f t="shared" si="216"/>
        <v>0</v>
      </c>
      <c r="L205" s="344" t="s">
        <v>4</v>
      </c>
      <c r="M205" s="188"/>
      <c r="N205" s="188"/>
      <c r="O205" s="188"/>
      <c r="P205" s="188"/>
      <c r="Q205" s="188"/>
      <c r="R205" s="188"/>
      <c r="S205" s="188"/>
      <c r="T205" s="188"/>
      <c r="U205" s="188"/>
      <c r="V205" s="188"/>
      <c r="W205" s="188"/>
      <c r="X205" s="188"/>
      <c r="Y205" s="188"/>
      <c r="Z205" s="188"/>
      <c r="AA205" s="188"/>
      <c r="AB205" s="188"/>
      <c r="AC205" s="193"/>
      <c r="AD205" s="188"/>
      <c r="AE205" s="188"/>
      <c r="AF205" s="188"/>
      <c r="AG205" s="193"/>
      <c r="AH205" s="5"/>
    </row>
    <row r="206" spans="1:34" ht="16.8" hidden="1" thickTop="1" thickBot="1" x14ac:dyDescent="0.35">
      <c r="A206" s="5"/>
      <c r="B206" s="5"/>
      <c r="C206" s="496">
        <f t="shared" ref="C206" si="217">C204+1</f>
        <v>100</v>
      </c>
      <c r="D206" s="204"/>
      <c r="E206" s="205"/>
      <c r="F206" s="206"/>
      <c r="G206" s="206"/>
      <c r="H206" s="207"/>
      <c r="I206" s="207"/>
      <c r="J206" s="208"/>
      <c r="K206" s="208"/>
      <c r="L206" s="344" t="s">
        <v>3</v>
      </c>
      <c r="M206" s="188"/>
      <c r="N206" s="188"/>
      <c r="O206" s="188"/>
      <c r="P206" s="188"/>
      <c r="Q206" s="188"/>
      <c r="R206" s="188"/>
      <c r="S206" s="188"/>
      <c r="T206" s="188"/>
      <c r="U206" s="188"/>
      <c r="V206" s="188"/>
      <c r="W206" s="188"/>
      <c r="X206" s="188"/>
      <c r="Y206" s="188"/>
      <c r="Z206" s="188"/>
      <c r="AA206" s="188"/>
      <c r="AB206" s="188"/>
      <c r="AC206" s="193"/>
      <c r="AD206" s="188"/>
      <c r="AE206" s="188"/>
      <c r="AF206" s="188"/>
      <c r="AG206" s="193"/>
      <c r="AH206" s="5"/>
    </row>
    <row r="207" spans="1:34" ht="16.8" hidden="1" thickTop="1" thickBot="1" x14ac:dyDescent="0.35">
      <c r="A207" s="5"/>
      <c r="B207" s="5"/>
      <c r="C207" s="496"/>
      <c r="D207" s="203">
        <f>D206</f>
        <v>0</v>
      </c>
      <c r="E207" s="203">
        <f t="shared" ref="E207:K207" si="218">E206</f>
        <v>0</v>
      </c>
      <c r="F207" s="187">
        <f t="shared" si="218"/>
        <v>0</v>
      </c>
      <c r="G207" s="187">
        <f t="shared" si="218"/>
        <v>0</v>
      </c>
      <c r="H207" s="187">
        <f t="shared" si="218"/>
        <v>0</v>
      </c>
      <c r="I207" s="187">
        <f t="shared" si="218"/>
        <v>0</v>
      </c>
      <c r="J207" s="202">
        <f t="shared" si="218"/>
        <v>0</v>
      </c>
      <c r="K207" s="202">
        <f t="shared" si="218"/>
        <v>0</v>
      </c>
      <c r="L207" s="344" t="s">
        <v>4</v>
      </c>
      <c r="M207" s="188"/>
      <c r="N207" s="188"/>
      <c r="O207" s="188"/>
      <c r="P207" s="188"/>
      <c r="Q207" s="188"/>
      <c r="R207" s="188"/>
      <c r="S207" s="188"/>
      <c r="T207" s="188"/>
      <c r="U207" s="188"/>
      <c r="V207" s="188"/>
      <c r="W207" s="188"/>
      <c r="X207" s="188"/>
      <c r="Y207" s="188"/>
      <c r="Z207" s="188"/>
      <c r="AA207" s="188"/>
      <c r="AB207" s="188"/>
      <c r="AC207" s="193"/>
      <c r="AD207" s="188"/>
      <c r="AE207" s="188"/>
      <c r="AF207" s="188"/>
      <c r="AG207" s="193"/>
      <c r="AH207" s="5"/>
    </row>
    <row r="208" spans="1:34" ht="16.8" hidden="1" thickTop="1" thickBot="1" x14ac:dyDescent="0.35">
      <c r="A208" s="5"/>
      <c r="B208" s="5"/>
      <c r="C208" s="496">
        <f t="shared" ref="C208" si="219">C206+1</f>
        <v>101</v>
      </c>
      <c r="D208" s="204"/>
      <c r="E208" s="205"/>
      <c r="F208" s="206"/>
      <c r="G208" s="206"/>
      <c r="H208" s="207"/>
      <c r="I208" s="207"/>
      <c r="J208" s="208"/>
      <c r="K208" s="208"/>
      <c r="L208" s="344" t="s">
        <v>3</v>
      </c>
      <c r="M208" s="188"/>
      <c r="N208" s="188"/>
      <c r="O208" s="188"/>
      <c r="P208" s="188"/>
      <c r="Q208" s="189"/>
      <c r="R208" s="189"/>
      <c r="S208" s="189"/>
      <c r="T208" s="189"/>
      <c r="U208" s="189"/>
      <c r="V208" s="189"/>
      <c r="W208" s="189"/>
      <c r="X208" s="189"/>
      <c r="Y208" s="189"/>
      <c r="Z208" s="189"/>
      <c r="AA208" s="189"/>
      <c r="AB208" s="189"/>
      <c r="AC208" s="192"/>
      <c r="AD208" s="189"/>
      <c r="AE208" s="189"/>
      <c r="AF208" s="189"/>
      <c r="AG208" s="192"/>
      <c r="AH208" s="5"/>
    </row>
    <row r="209" spans="1:34" ht="16.8" hidden="1" thickTop="1" thickBot="1" x14ac:dyDescent="0.35">
      <c r="A209" s="5"/>
      <c r="B209" s="5"/>
      <c r="C209" s="496"/>
      <c r="D209" s="203">
        <f>D208</f>
        <v>0</v>
      </c>
      <c r="E209" s="203">
        <f t="shared" ref="E209:K209" si="220">E208</f>
        <v>0</v>
      </c>
      <c r="F209" s="187">
        <f t="shared" si="220"/>
        <v>0</v>
      </c>
      <c r="G209" s="187">
        <f t="shared" si="220"/>
        <v>0</v>
      </c>
      <c r="H209" s="187">
        <f t="shared" si="220"/>
        <v>0</v>
      </c>
      <c r="I209" s="187">
        <f t="shared" si="220"/>
        <v>0</v>
      </c>
      <c r="J209" s="202">
        <f t="shared" si="220"/>
        <v>0</v>
      </c>
      <c r="K209" s="202">
        <f t="shared" si="220"/>
        <v>0</v>
      </c>
      <c r="L209" s="344" t="s">
        <v>4</v>
      </c>
      <c r="M209" s="188"/>
      <c r="N209" s="188"/>
      <c r="O209" s="188"/>
      <c r="P209" s="188"/>
      <c r="Q209" s="189"/>
      <c r="R209" s="189"/>
      <c r="S209" s="189"/>
      <c r="T209" s="189"/>
      <c r="U209" s="189"/>
      <c r="V209" s="189"/>
      <c r="W209" s="189"/>
      <c r="X209" s="189"/>
      <c r="Y209" s="189"/>
      <c r="Z209" s="189"/>
      <c r="AA209" s="189"/>
      <c r="AB209" s="189"/>
      <c r="AC209" s="192"/>
      <c r="AD209" s="189"/>
      <c r="AE209" s="189"/>
      <c r="AF209" s="189"/>
      <c r="AG209" s="192"/>
      <c r="AH209" s="5"/>
    </row>
    <row r="210" spans="1:34" ht="16.8" hidden="1" thickTop="1" thickBot="1" x14ac:dyDescent="0.35">
      <c r="A210" s="5"/>
      <c r="B210" s="5"/>
      <c r="C210" s="496">
        <f t="shared" ref="C210" si="221">C208+1</f>
        <v>102</v>
      </c>
      <c r="D210" s="204"/>
      <c r="E210" s="205"/>
      <c r="F210" s="206"/>
      <c r="G210" s="206"/>
      <c r="H210" s="207"/>
      <c r="I210" s="207"/>
      <c r="J210" s="208"/>
      <c r="K210" s="208"/>
      <c r="L210" s="344" t="s">
        <v>3</v>
      </c>
      <c r="M210" s="188"/>
      <c r="N210" s="188"/>
      <c r="O210" s="188"/>
      <c r="P210" s="188"/>
      <c r="Q210" s="189"/>
      <c r="R210" s="189"/>
      <c r="S210" s="189"/>
      <c r="T210" s="189"/>
      <c r="U210" s="189"/>
      <c r="V210" s="189"/>
      <c r="W210" s="189"/>
      <c r="X210" s="189"/>
      <c r="Y210" s="189"/>
      <c r="Z210" s="189"/>
      <c r="AA210" s="189"/>
      <c r="AB210" s="189"/>
      <c r="AC210" s="192"/>
      <c r="AD210" s="189"/>
      <c r="AE210" s="189"/>
      <c r="AF210" s="189"/>
      <c r="AG210" s="192"/>
      <c r="AH210" s="5"/>
    </row>
    <row r="211" spans="1:34" ht="16.8" hidden="1" thickTop="1" thickBot="1" x14ac:dyDescent="0.35">
      <c r="A211" s="5"/>
      <c r="B211" s="5"/>
      <c r="C211" s="496"/>
      <c r="D211" s="203">
        <f>D210</f>
        <v>0</v>
      </c>
      <c r="E211" s="203">
        <f t="shared" ref="E211:K211" si="222">E210</f>
        <v>0</v>
      </c>
      <c r="F211" s="187">
        <f t="shared" si="222"/>
        <v>0</v>
      </c>
      <c r="G211" s="187">
        <f t="shared" si="222"/>
        <v>0</v>
      </c>
      <c r="H211" s="187">
        <f t="shared" si="222"/>
        <v>0</v>
      </c>
      <c r="I211" s="187">
        <f t="shared" si="222"/>
        <v>0</v>
      </c>
      <c r="J211" s="202">
        <f t="shared" si="222"/>
        <v>0</v>
      </c>
      <c r="K211" s="202">
        <f t="shared" si="222"/>
        <v>0</v>
      </c>
      <c r="L211" s="344" t="s">
        <v>4</v>
      </c>
      <c r="M211" s="188"/>
      <c r="N211" s="188"/>
      <c r="O211" s="188"/>
      <c r="P211" s="188"/>
      <c r="Q211" s="189"/>
      <c r="R211" s="189"/>
      <c r="S211" s="189"/>
      <c r="T211" s="189"/>
      <c r="U211" s="189"/>
      <c r="V211" s="189"/>
      <c r="W211" s="189"/>
      <c r="X211" s="189"/>
      <c r="Y211" s="189"/>
      <c r="Z211" s="189"/>
      <c r="AA211" s="189"/>
      <c r="AB211" s="189"/>
      <c r="AC211" s="192"/>
      <c r="AD211" s="189"/>
      <c r="AE211" s="189"/>
      <c r="AF211" s="189"/>
      <c r="AG211" s="192"/>
      <c r="AH211" s="5"/>
    </row>
    <row r="212" spans="1:34" ht="16.8" hidden="1" thickTop="1" thickBot="1" x14ac:dyDescent="0.35">
      <c r="A212" s="5"/>
      <c r="B212" s="5"/>
      <c r="C212" s="496">
        <f t="shared" ref="C212" si="223">C210+1</f>
        <v>103</v>
      </c>
      <c r="D212" s="204"/>
      <c r="E212" s="205"/>
      <c r="F212" s="206"/>
      <c r="G212" s="206"/>
      <c r="H212" s="207"/>
      <c r="I212" s="207"/>
      <c r="J212" s="208"/>
      <c r="K212" s="208"/>
      <c r="L212" s="344" t="s">
        <v>3</v>
      </c>
      <c r="M212" s="188"/>
      <c r="N212" s="188"/>
      <c r="O212" s="188"/>
      <c r="P212" s="188"/>
      <c r="Q212" s="189"/>
      <c r="R212" s="189"/>
      <c r="S212" s="189"/>
      <c r="T212" s="189"/>
      <c r="U212" s="189"/>
      <c r="V212" s="189"/>
      <c r="W212" s="189"/>
      <c r="X212" s="189"/>
      <c r="Y212" s="189"/>
      <c r="Z212" s="189"/>
      <c r="AA212" s="189"/>
      <c r="AB212" s="189"/>
      <c r="AC212" s="192"/>
      <c r="AD212" s="189"/>
      <c r="AE212" s="189"/>
      <c r="AF212" s="189"/>
      <c r="AG212" s="192"/>
      <c r="AH212" s="5"/>
    </row>
    <row r="213" spans="1:34" ht="16.8" hidden="1" thickTop="1" thickBot="1" x14ac:dyDescent="0.35">
      <c r="A213" s="5"/>
      <c r="B213" s="5"/>
      <c r="C213" s="496"/>
      <c r="D213" s="203">
        <f>D212</f>
        <v>0</v>
      </c>
      <c r="E213" s="203">
        <f t="shared" ref="E213:K213" si="224">E212</f>
        <v>0</v>
      </c>
      <c r="F213" s="187">
        <f t="shared" si="224"/>
        <v>0</v>
      </c>
      <c r="G213" s="187">
        <f t="shared" si="224"/>
        <v>0</v>
      </c>
      <c r="H213" s="187">
        <f t="shared" si="224"/>
        <v>0</v>
      </c>
      <c r="I213" s="187">
        <f t="shared" si="224"/>
        <v>0</v>
      </c>
      <c r="J213" s="202">
        <f t="shared" si="224"/>
        <v>0</v>
      </c>
      <c r="K213" s="202">
        <f t="shared" si="224"/>
        <v>0</v>
      </c>
      <c r="L213" s="344" t="s">
        <v>4</v>
      </c>
      <c r="M213" s="188"/>
      <c r="N213" s="188"/>
      <c r="O213" s="188"/>
      <c r="P213" s="188"/>
      <c r="Q213" s="189"/>
      <c r="R213" s="189"/>
      <c r="S213" s="189"/>
      <c r="T213" s="189"/>
      <c r="U213" s="189"/>
      <c r="V213" s="189"/>
      <c r="W213" s="189"/>
      <c r="X213" s="189"/>
      <c r="Y213" s="189"/>
      <c r="Z213" s="189"/>
      <c r="AA213" s="189"/>
      <c r="AB213" s="189"/>
      <c r="AC213" s="192"/>
      <c r="AD213" s="189"/>
      <c r="AE213" s="189"/>
      <c r="AF213" s="189"/>
      <c r="AG213" s="192"/>
      <c r="AH213" s="5"/>
    </row>
    <row r="214" spans="1:34" ht="16.8" hidden="1" thickTop="1" thickBot="1" x14ac:dyDescent="0.35">
      <c r="A214" s="5"/>
      <c r="B214" s="5"/>
      <c r="C214" s="496">
        <f t="shared" ref="C214" si="225">C212+1</f>
        <v>104</v>
      </c>
      <c r="D214" s="204"/>
      <c r="E214" s="205"/>
      <c r="F214" s="206"/>
      <c r="G214" s="206"/>
      <c r="H214" s="207"/>
      <c r="I214" s="207"/>
      <c r="J214" s="208"/>
      <c r="K214" s="208"/>
      <c r="L214" s="344" t="s">
        <v>3</v>
      </c>
      <c r="M214" s="188"/>
      <c r="N214" s="188"/>
      <c r="O214" s="188"/>
      <c r="P214" s="188"/>
      <c r="Q214" s="188"/>
      <c r="R214" s="188"/>
      <c r="S214" s="188"/>
      <c r="T214" s="188"/>
      <c r="U214" s="188"/>
      <c r="V214" s="188"/>
      <c r="W214" s="188"/>
      <c r="X214" s="188"/>
      <c r="Y214" s="188"/>
      <c r="Z214" s="188"/>
      <c r="AA214" s="188"/>
      <c r="AB214" s="189"/>
      <c r="AC214" s="192"/>
      <c r="AD214" s="188"/>
      <c r="AE214" s="188"/>
      <c r="AF214" s="189"/>
      <c r="AG214" s="192"/>
      <c r="AH214" s="5"/>
    </row>
    <row r="215" spans="1:34" ht="16.8" hidden="1" thickTop="1" thickBot="1" x14ac:dyDescent="0.35">
      <c r="A215" s="5"/>
      <c r="B215" s="5"/>
      <c r="C215" s="496"/>
      <c r="D215" s="203">
        <f>D214</f>
        <v>0</v>
      </c>
      <c r="E215" s="203">
        <f t="shared" ref="E215:K215" si="226">E214</f>
        <v>0</v>
      </c>
      <c r="F215" s="187">
        <f t="shared" si="226"/>
        <v>0</v>
      </c>
      <c r="G215" s="187">
        <f t="shared" si="226"/>
        <v>0</v>
      </c>
      <c r="H215" s="187">
        <f t="shared" si="226"/>
        <v>0</v>
      </c>
      <c r="I215" s="187">
        <f t="shared" si="226"/>
        <v>0</v>
      </c>
      <c r="J215" s="202">
        <f t="shared" si="226"/>
        <v>0</v>
      </c>
      <c r="K215" s="202">
        <f t="shared" si="226"/>
        <v>0</v>
      </c>
      <c r="L215" s="344" t="s">
        <v>4</v>
      </c>
      <c r="M215" s="188"/>
      <c r="N215" s="188"/>
      <c r="O215" s="188"/>
      <c r="P215" s="188"/>
      <c r="Q215" s="188"/>
      <c r="R215" s="188"/>
      <c r="S215" s="188"/>
      <c r="T215" s="188"/>
      <c r="U215" s="188"/>
      <c r="V215" s="188"/>
      <c r="W215" s="188"/>
      <c r="X215" s="188"/>
      <c r="Y215" s="188"/>
      <c r="Z215" s="188"/>
      <c r="AA215" s="188"/>
      <c r="AB215" s="189"/>
      <c r="AC215" s="192"/>
      <c r="AD215" s="188"/>
      <c r="AE215" s="188"/>
      <c r="AF215" s="189"/>
      <c r="AG215" s="192"/>
      <c r="AH215" s="5"/>
    </row>
    <row r="216" spans="1:34" ht="16.8" hidden="1" thickTop="1" thickBot="1" x14ac:dyDescent="0.35">
      <c r="A216" s="5"/>
      <c r="B216" s="5"/>
      <c r="C216" s="496">
        <f t="shared" ref="C216" si="227">C214+1</f>
        <v>105</v>
      </c>
      <c r="D216" s="204"/>
      <c r="E216" s="205"/>
      <c r="F216" s="206"/>
      <c r="G216" s="206"/>
      <c r="H216" s="207"/>
      <c r="I216" s="207"/>
      <c r="J216" s="208"/>
      <c r="K216" s="208"/>
      <c r="L216" s="344" t="s">
        <v>3</v>
      </c>
      <c r="M216" s="188"/>
      <c r="N216" s="188"/>
      <c r="O216" s="188"/>
      <c r="P216" s="188"/>
      <c r="Q216" s="189"/>
      <c r="R216" s="189"/>
      <c r="S216" s="189"/>
      <c r="T216" s="189"/>
      <c r="U216" s="189"/>
      <c r="V216" s="189"/>
      <c r="W216" s="189"/>
      <c r="X216" s="189"/>
      <c r="Y216" s="189"/>
      <c r="Z216" s="189"/>
      <c r="AA216" s="189"/>
      <c r="AB216" s="189"/>
      <c r="AC216" s="192"/>
      <c r="AD216" s="189"/>
      <c r="AE216" s="189"/>
      <c r="AF216" s="189"/>
      <c r="AG216" s="192"/>
      <c r="AH216" s="5"/>
    </row>
    <row r="217" spans="1:34" ht="16.8" hidden="1" thickTop="1" thickBot="1" x14ac:dyDescent="0.35">
      <c r="A217" s="5"/>
      <c r="B217" s="5"/>
      <c r="C217" s="496"/>
      <c r="D217" s="203">
        <f>D216</f>
        <v>0</v>
      </c>
      <c r="E217" s="203">
        <f t="shared" ref="E217:K217" si="228">E216</f>
        <v>0</v>
      </c>
      <c r="F217" s="187">
        <f t="shared" si="228"/>
        <v>0</v>
      </c>
      <c r="G217" s="187">
        <f t="shared" si="228"/>
        <v>0</v>
      </c>
      <c r="H217" s="187">
        <f t="shared" si="228"/>
        <v>0</v>
      </c>
      <c r="I217" s="187">
        <f t="shared" si="228"/>
        <v>0</v>
      </c>
      <c r="J217" s="202">
        <f t="shared" si="228"/>
        <v>0</v>
      </c>
      <c r="K217" s="202">
        <f t="shared" si="228"/>
        <v>0</v>
      </c>
      <c r="L217" s="344" t="s">
        <v>4</v>
      </c>
      <c r="M217" s="188"/>
      <c r="N217" s="188"/>
      <c r="O217" s="188"/>
      <c r="P217" s="188"/>
      <c r="Q217" s="189"/>
      <c r="R217" s="189"/>
      <c r="S217" s="189"/>
      <c r="T217" s="189"/>
      <c r="U217" s="189"/>
      <c r="V217" s="189"/>
      <c r="W217" s="189"/>
      <c r="X217" s="189"/>
      <c r="Y217" s="189"/>
      <c r="Z217" s="189"/>
      <c r="AA217" s="189"/>
      <c r="AB217" s="189"/>
      <c r="AC217" s="192"/>
      <c r="AD217" s="189"/>
      <c r="AE217" s="189"/>
      <c r="AF217" s="189"/>
      <c r="AG217" s="192"/>
      <c r="AH217" s="5"/>
    </row>
    <row r="218" spans="1:34" ht="16.8" hidden="1" thickTop="1" thickBot="1" x14ac:dyDescent="0.35">
      <c r="A218" s="5"/>
      <c r="B218" s="5"/>
      <c r="C218" s="496">
        <f t="shared" ref="C218" si="229">C216+1</f>
        <v>106</v>
      </c>
      <c r="D218" s="204"/>
      <c r="E218" s="205"/>
      <c r="F218" s="206"/>
      <c r="G218" s="206"/>
      <c r="H218" s="207"/>
      <c r="I218" s="207"/>
      <c r="J218" s="208"/>
      <c r="K218" s="208"/>
      <c r="L218" s="344" t="s">
        <v>3</v>
      </c>
      <c r="M218" s="188"/>
      <c r="N218" s="188"/>
      <c r="O218" s="188"/>
      <c r="P218" s="188"/>
      <c r="Q218" s="189"/>
      <c r="R218" s="189"/>
      <c r="S218" s="189"/>
      <c r="T218" s="189"/>
      <c r="U218" s="189"/>
      <c r="V218" s="189"/>
      <c r="W218" s="189"/>
      <c r="X218" s="189"/>
      <c r="Y218" s="189"/>
      <c r="Z218" s="189"/>
      <c r="AA218" s="189"/>
      <c r="AB218" s="189"/>
      <c r="AC218" s="192"/>
      <c r="AD218" s="189"/>
      <c r="AE218" s="189"/>
      <c r="AF218" s="189"/>
      <c r="AG218" s="192"/>
      <c r="AH218" s="5"/>
    </row>
    <row r="219" spans="1:34" ht="16.8" hidden="1" thickTop="1" thickBot="1" x14ac:dyDescent="0.35">
      <c r="A219" s="5"/>
      <c r="B219" s="5"/>
      <c r="C219" s="496"/>
      <c r="D219" s="203">
        <f>D218</f>
        <v>0</v>
      </c>
      <c r="E219" s="203">
        <f t="shared" ref="E219:K219" si="230">E218</f>
        <v>0</v>
      </c>
      <c r="F219" s="187">
        <f t="shared" si="230"/>
        <v>0</v>
      </c>
      <c r="G219" s="187">
        <f t="shared" si="230"/>
        <v>0</v>
      </c>
      <c r="H219" s="187">
        <f t="shared" si="230"/>
        <v>0</v>
      </c>
      <c r="I219" s="187">
        <f t="shared" si="230"/>
        <v>0</v>
      </c>
      <c r="J219" s="202">
        <f t="shared" si="230"/>
        <v>0</v>
      </c>
      <c r="K219" s="202">
        <f t="shared" si="230"/>
        <v>0</v>
      </c>
      <c r="L219" s="344" t="s">
        <v>4</v>
      </c>
      <c r="M219" s="188"/>
      <c r="N219" s="188"/>
      <c r="O219" s="188"/>
      <c r="P219" s="188"/>
      <c r="Q219" s="189"/>
      <c r="R219" s="189"/>
      <c r="S219" s="189"/>
      <c r="T219" s="189"/>
      <c r="U219" s="189"/>
      <c r="V219" s="189"/>
      <c r="W219" s="189"/>
      <c r="X219" s="189"/>
      <c r="Y219" s="189"/>
      <c r="Z219" s="189"/>
      <c r="AA219" s="189"/>
      <c r="AB219" s="189"/>
      <c r="AC219" s="192"/>
      <c r="AD219" s="189"/>
      <c r="AE219" s="189"/>
      <c r="AF219" s="189"/>
      <c r="AG219" s="192"/>
      <c r="AH219" s="5"/>
    </row>
    <row r="220" spans="1:34" ht="16.8" hidden="1" thickTop="1" thickBot="1" x14ac:dyDescent="0.35">
      <c r="A220" s="5"/>
      <c r="B220" s="5"/>
      <c r="C220" s="496">
        <f t="shared" ref="C220" si="231">C218+1</f>
        <v>107</v>
      </c>
      <c r="D220" s="204"/>
      <c r="E220" s="205"/>
      <c r="F220" s="206"/>
      <c r="G220" s="206"/>
      <c r="H220" s="207"/>
      <c r="I220" s="207"/>
      <c r="J220" s="208"/>
      <c r="K220" s="208"/>
      <c r="L220" s="344" t="s">
        <v>3</v>
      </c>
      <c r="M220" s="188"/>
      <c r="N220" s="188"/>
      <c r="O220" s="188"/>
      <c r="P220" s="188"/>
      <c r="Q220" s="189"/>
      <c r="R220" s="189"/>
      <c r="S220" s="189"/>
      <c r="T220" s="189"/>
      <c r="U220" s="189"/>
      <c r="V220" s="189"/>
      <c r="W220" s="189"/>
      <c r="X220" s="189"/>
      <c r="Y220" s="189"/>
      <c r="Z220" s="189"/>
      <c r="AA220" s="189"/>
      <c r="AB220" s="189"/>
      <c r="AC220" s="192"/>
      <c r="AD220" s="189"/>
      <c r="AE220" s="189"/>
      <c r="AF220" s="189"/>
      <c r="AG220" s="192"/>
      <c r="AH220" s="5"/>
    </row>
    <row r="221" spans="1:34" ht="16.8" hidden="1" thickTop="1" thickBot="1" x14ac:dyDescent="0.35">
      <c r="A221" s="5"/>
      <c r="B221" s="5"/>
      <c r="C221" s="496"/>
      <c r="D221" s="203">
        <f>D220</f>
        <v>0</v>
      </c>
      <c r="E221" s="203">
        <f t="shared" ref="E221:K221" si="232">E220</f>
        <v>0</v>
      </c>
      <c r="F221" s="187">
        <f t="shared" si="232"/>
        <v>0</v>
      </c>
      <c r="G221" s="187">
        <f t="shared" si="232"/>
        <v>0</v>
      </c>
      <c r="H221" s="187">
        <f t="shared" si="232"/>
        <v>0</v>
      </c>
      <c r="I221" s="187">
        <f t="shared" si="232"/>
        <v>0</v>
      </c>
      <c r="J221" s="202">
        <f t="shared" si="232"/>
        <v>0</v>
      </c>
      <c r="K221" s="202">
        <f t="shared" si="232"/>
        <v>0</v>
      </c>
      <c r="L221" s="344" t="s">
        <v>4</v>
      </c>
      <c r="M221" s="188"/>
      <c r="N221" s="188"/>
      <c r="O221" s="188"/>
      <c r="P221" s="188"/>
      <c r="Q221" s="189"/>
      <c r="R221" s="189"/>
      <c r="S221" s="189"/>
      <c r="T221" s="189"/>
      <c r="U221" s="189"/>
      <c r="V221" s="189"/>
      <c r="W221" s="189"/>
      <c r="X221" s="189"/>
      <c r="Y221" s="189"/>
      <c r="Z221" s="189"/>
      <c r="AA221" s="189"/>
      <c r="AB221" s="189"/>
      <c r="AC221" s="192"/>
      <c r="AD221" s="189"/>
      <c r="AE221" s="189"/>
      <c r="AF221" s="189"/>
      <c r="AG221" s="192"/>
      <c r="AH221" s="5"/>
    </row>
    <row r="222" spans="1:34" ht="16.8" hidden="1" thickTop="1" thickBot="1" x14ac:dyDescent="0.35">
      <c r="A222" s="5"/>
      <c r="B222" s="5"/>
      <c r="C222" s="496">
        <f t="shared" ref="C222" si="233">C220+1</f>
        <v>108</v>
      </c>
      <c r="D222" s="204"/>
      <c r="E222" s="205"/>
      <c r="F222" s="206"/>
      <c r="G222" s="206"/>
      <c r="H222" s="207"/>
      <c r="I222" s="207"/>
      <c r="J222" s="208"/>
      <c r="K222" s="208"/>
      <c r="L222" s="344" t="s">
        <v>3</v>
      </c>
      <c r="M222" s="189"/>
      <c r="N222" s="189"/>
      <c r="O222" s="189"/>
      <c r="P222" s="189"/>
      <c r="Q222" s="189"/>
      <c r="R222" s="189"/>
      <c r="S222" s="189"/>
      <c r="T222" s="189"/>
      <c r="U222" s="189"/>
      <c r="V222" s="189"/>
      <c r="W222" s="189"/>
      <c r="X222" s="189"/>
      <c r="Y222" s="189"/>
      <c r="Z222" s="189"/>
      <c r="AA222" s="189"/>
      <c r="AB222" s="189"/>
      <c r="AC222" s="192"/>
      <c r="AD222" s="189"/>
      <c r="AE222" s="189"/>
      <c r="AF222" s="189"/>
      <c r="AG222" s="192"/>
      <c r="AH222" s="5"/>
    </row>
    <row r="223" spans="1:34" ht="16.8" hidden="1" thickTop="1" thickBot="1" x14ac:dyDescent="0.35">
      <c r="A223" s="5"/>
      <c r="B223" s="5"/>
      <c r="C223" s="496"/>
      <c r="D223" s="203">
        <f>D222</f>
        <v>0</v>
      </c>
      <c r="E223" s="203">
        <f t="shared" ref="E223:K223" si="234">E222</f>
        <v>0</v>
      </c>
      <c r="F223" s="187">
        <f t="shared" si="234"/>
        <v>0</v>
      </c>
      <c r="G223" s="187">
        <f t="shared" si="234"/>
        <v>0</v>
      </c>
      <c r="H223" s="187">
        <f t="shared" si="234"/>
        <v>0</v>
      </c>
      <c r="I223" s="187">
        <f t="shared" si="234"/>
        <v>0</v>
      </c>
      <c r="J223" s="202">
        <f t="shared" si="234"/>
        <v>0</v>
      </c>
      <c r="K223" s="202">
        <f t="shared" si="234"/>
        <v>0</v>
      </c>
      <c r="L223" s="344" t="s">
        <v>4</v>
      </c>
      <c r="M223" s="189"/>
      <c r="N223" s="189"/>
      <c r="O223" s="189"/>
      <c r="P223" s="189"/>
      <c r="Q223" s="189"/>
      <c r="R223" s="189"/>
      <c r="S223" s="189"/>
      <c r="T223" s="189"/>
      <c r="U223" s="189"/>
      <c r="V223" s="189"/>
      <c r="W223" s="189"/>
      <c r="X223" s="189"/>
      <c r="Y223" s="189"/>
      <c r="Z223" s="189"/>
      <c r="AA223" s="189"/>
      <c r="AB223" s="189"/>
      <c r="AC223" s="192"/>
      <c r="AD223" s="189"/>
      <c r="AE223" s="189"/>
      <c r="AF223" s="189"/>
      <c r="AG223" s="192"/>
      <c r="AH223" s="5"/>
    </row>
    <row r="224" spans="1:34" ht="16.8" hidden="1" thickTop="1" thickBot="1" x14ac:dyDescent="0.35">
      <c r="A224" s="5"/>
      <c r="B224" s="5"/>
      <c r="C224" s="496">
        <f t="shared" ref="C224" si="235">C222+1</f>
        <v>109</v>
      </c>
      <c r="D224" s="204"/>
      <c r="E224" s="205"/>
      <c r="F224" s="206"/>
      <c r="G224" s="206"/>
      <c r="H224" s="207"/>
      <c r="I224" s="207"/>
      <c r="J224" s="208"/>
      <c r="K224" s="208"/>
      <c r="L224" s="344" t="s">
        <v>3</v>
      </c>
      <c r="M224" s="189"/>
      <c r="N224" s="189"/>
      <c r="O224" s="189"/>
      <c r="P224" s="189"/>
      <c r="Q224" s="189"/>
      <c r="R224" s="189"/>
      <c r="S224" s="189"/>
      <c r="T224" s="189"/>
      <c r="U224" s="189"/>
      <c r="V224" s="189"/>
      <c r="W224" s="189"/>
      <c r="X224" s="189"/>
      <c r="Y224" s="189"/>
      <c r="Z224" s="189"/>
      <c r="AA224" s="189"/>
      <c r="AB224" s="189"/>
      <c r="AC224" s="192"/>
      <c r="AD224" s="189"/>
      <c r="AE224" s="189"/>
      <c r="AF224" s="189"/>
      <c r="AG224" s="192"/>
      <c r="AH224" s="5"/>
    </row>
    <row r="225" spans="1:34" ht="16.8" hidden="1" thickTop="1" thickBot="1" x14ac:dyDescent="0.35">
      <c r="A225" s="5"/>
      <c r="B225" s="5"/>
      <c r="C225" s="496"/>
      <c r="D225" s="203">
        <f>D224</f>
        <v>0</v>
      </c>
      <c r="E225" s="203">
        <f t="shared" ref="E225:K225" si="236">E224</f>
        <v>0</v>
      </c>
      <c r="F225" s="187">
        <f t="shared" si="236"/>
        <v>0</v>
      </c>
      <c r="G225" s="187">
        <f t="shared" si="236"/>
        <v>0</v>
      </c>
      <c r="H225" s="187">
        <f t="shared" si="236"/>
        <v>0</v>
      </c>
      <c r="I225" s="187">
        <f t="shared" si="236"/>
        <v>0</v>
      </c>
      <c r="J225" s="202">
        <f t="shared" si="236"/>
        <v>0</v>
      </c>
      <c r="K225" s="202">
        <f t="shared" si="236"/>
        <v>0</v>
      </c>
      <c r="L225" s="344" t="s">
        <v>4</v>
      </c>
      <c r="M225" s="189"/>
      <c r="N225" s="189"/>
      <c r="O225" s="189"/>
      <c r="P225" s="189"/>
      <c r="Q225" s="189"/>
      <c r="R225" s="189"/>
      <c r="S225" s="189"/>
      <c r="T225" s="189"/>
      <c r="U225" s="189"/>
      <c r="V225" s="189"/>
      <c r="W225" s="189"/>
      <c r="X225" s="189"/>
      <c r="Y225" s="189"/>
      <c r="Z225" s="189"/>
      <c r="AA225" s="189"/>
      <c r="AB225" s="189"/>
      <c r="AC225" s="192"/>
      <c r="AD225" s="189"/>
      <c r="AE225" s="189"/>
      <c r="AF225" s="189"/>
      <c r="AG225" s="192"/>
      <c r="AH225" s="5"/>
    </row>
    <row r="226" spans="1:34" ht="16.8" hidden="1" thickTop="1" thickBot="1" x14ac:dyDescent="0.35">
      <c r="A226" s="5"/>
      <c r="B226" s="5"/>
      <c r="C226" s="496">
        <f t="shared" ref="C226" si="237">C224+1</f>
        <v>110</v>
      </c>
      <c r="D226" s="204"/>
      <c r="E226" s="205"/>
      <c r="F226" s="206"/>
      <c r="G226" s="206"/>
      <c r="H226" s="207"/>
      <c r="I226" s="207"/>
      <c r="J226" s="208"/>
      <c r="K226" s="208"/>
      <c r="L226" s="344" t="s">
        <v>3</v>
      </c>
      <c r="M226" s="189"/>
      <c r="N226" s="189"/>
      <c r="O226" s="189"/>
      <c r="P226" s="189"/>
      <c r="Q226" s="189"/>
      <c r="R226" s="189"/>
      <c r="S226" s="189"/>
      <c r="T226" s="189"/>
      <c r="U226" s="189"/>
      <c r="V226" s="189"/>
      <c r="W226" s="189"/>
      <c r="X226" s="189"/>
      <c r="Y226" s="189"/>
      <c r="Z226" s="189"/>
      <c r="AA226" s="189"/>
      <c r="AB226" s="189"/>
      <c r="AC226" s="192"/>
      <c r="AD226" s="189"/>
      <c r="AE226" s="189"/>
      <c r="AF226" s="189"/>
      <c r="AG226" s="192"/>
      <c r="AH226" s="5"/>
    </row>
    <row r="227" spans="1:34" ht="16.8" hidden="1" thickTop="1" thickBot="1" x14ac:dyDescent="0.35">
      <c r="A227" s="5"/>
      <c r="B227" s="5"/>
      <c r="C227" s="496"/>
      <c r="D227" s="203">
        <f>D226</f>
        <v>0</v>
      </c>
      <c r="E227" s="203">
        <f t="shared" ref="E227:K227" si="238">E226</f>
        <v>0</v>
      </c>
      <c r="F227" s="187">
        <f t="shared" si="238"/>
        <v>0</v>
      </c>
      <c r="G227" s="187">
        <f t="shared" si="238"/>
        <v>0</v>
      </c>
      <c r="H227" s="187">
        <f t="shared" si="238"/>
        <v>0</v>
      </c>
      <c r="I227" s="187">
        <f t="shared" si="238"/>
        <v>0</v>
      </c>
      <c r="J227" s="202">
        <f t="shared" si="238"/>
        <v>0</v>
      </c>
      <c r="K227" s="202">
        <f t="shared" si="238"/>
        <v>0</v>
      </c>
      <c r="L227" s="344" t="s">
        <v>4</v>
      </c>
      <c r="M227" s="189"/>
      <c r="N227" s="189"/>
      <c r="O227" s="189"/>
      <c r="P227" s="189"/>
      <c r="Q227" s="189"/>
      <c r="R227" s="189"/>
      <c r="S227" s="189"/>
      <c r="T227" s="189"/>
      <c r="U227" s="189"/>
      <c r="V227" s="189"/>
      <c r="W227" s="189"/>
      <c r="X227" s="189"/>
      <c r="Y227" s="189"/>
      <c r="Z227" s="189"/>
      <c r="AA227" s="189"/>
      <c r="AB227" s="189"/>
      <c r="AC227" s="192"/>
      <c r="AD227" s="189"/>
      <c r="AE227" s="189"/>
      <c r="AF227" s="189"/>
      <c r="AG227" s="192"/>
      <c r="AH227" s="5"/>
    </row>
    <row r="228" spans="1:34" ht="16.8" hidden="1" thickTop="1" thickBot="1" x14ac:dyDescent="0.35">
      <c r="A228" s="5"/>
      <c r="B228" s="5"/>
      <c r="C228" s="496">
        <f t="shared" ref="C228" si="239">C226+1</f>
        <v>111</v>
      </c>
      <c r="D228" s="204"/>
      <c r="E228" s="205"/>
      <c r="F228" s="206"/>
      <c r="G228" s="206"/>
      <c r="H228" s="207"/>
      <c r="I228" s="207"/>
      <c r="J228" s="208"/>
      <c r="K228" s="208"/>
      <c r="L228" s="344" t="s">
        <v>3</v>
      </c>
      <c r="M228" s="189"/>
      <c r="N228" s="189"/>
      <c r="O228" s="189"/>
      <c r="P228" s="189"/>
      <c r="Q228" s="189"/>
      <c r="R228" s="189"/>
      <c r="S228" s="189"/>
      <c r="T228" s="189"/>
      <c r="U228" s="189"/>
      <c r="V228" s="189"/>
      <c r="W228" s="189"/>
      <c r="X228" s="189"/>
      <c r="Y228" s="189"/>
      <c r="Z228" s="189"/>
      <c r="AA228" s="189"/>
      <c r="AB228" s="189"/>
      <c r="AC228" s="192"/>
      <c r="AD228" s="189"/>
      <c r="AE228" s="189"/>
      <c r="AF228" s="189"/>
      <c r="AG228" s="192"/>
      <c r="AH228" s="5"/>
    </row>
    <row r="229" spans="1:34" ht="16.8" hidden="1" thickTop="1" thickBot="1" x14ac:dyDescent="0.35">
      <c r="A229" s="5"/>
      <c r="B229" s="5"/>
      <c r="C229" s="496"/>
      <c r="D229" s="203">
        <f>D228</f>
        <v>0</v>
      </c>
      <c r="E229" s="203">
        <f t="shared" ref="E229:K229" si="240">E228</f>
        <v>0</v>
      </c>
      <c r="F229" s="187">
        <f t="shared" si="240"/>
        <v>0</v>
      </c>
      <c r="G229" s="187">
        <f t="shared" si="240"/>
        <v>0</v>
      </c>
      <c r="H229" s="187">
        <f t="shared" si="240"/>
        <v>0</v>
      </c>
      <c r="I229" s="187">
        <f t="shared" si="240"/>
        <v>0</v>
      </c>
      <c r="J229" s="202">
        <f t="shared" si="240"/>
        <v>0</v>
      </c>
      <c r="K229" s="202">
        <f t="shared" si="240"/>
        <v>0</v>
      </c>
      <c r="L229" s="344" t="s">
        <v>4</v>
      </c>
      <c r="M229" s="189"/>
      <c r="N229" s="189"/>
      <c r="O229" s="189"/>
      <c r="P229" s="189"/>
      <c r="Q229" s="189"/>
      <c r="R229" s="189"/>
      <c r="S229" s="189"/>
      <c r="T229" s="189"/>
      <c r="U229" s="189"/>
      <c r="V229" s="189"/>
      <c r="W229" s="189"/>
      <c r="X229" s="189"/>
      <c r="Y229" s="189"/>
      <c r="Z229" s="189"/>
      <c r="AA229" s="189"/>
      <c r="AB229" s="189"/>
      <c r="AC229" s="192"/>
      <c r="AD229" s="189"/>
      <c r="AE229" s="189"/>
      <c r="AF229" s="189"/>
      <c r="AG229" s="192"/>
      <c r="AH229" s="5"/>
    </row>
    <row r="230" spans="1:34" ht="16.8" hidden="1" thickTop="1" thickBot="1" x14ac:dyDescent="0.35">
      <c r="A230" s="5"/>
      <c r="B230" s="5"/>
      <c r="C230" s="496">
        <f t="shared" ref="C230" si="241">C228+1</f>
        <v>112</v>
      </c>
      <c r="D230" s="204"/>
      <c r="E230" s="205"/>
      <c r="F230" s="206"/>
      <c r="G230" s="206"/>
      <c r="H230" s="207"/>
      <c r="I230" s="207"/>
      <c r="J230" s="208"/>
      <c r="K230" s="208"/>
      <c r="L230" s="344" t="s">
        <v>3</v>
      </c>
      <c r="M230" s="189"/>
      <c r="N230" s="189"/>
      <c r="O230" s="189"/>
      <c r="P230" s="189"/>
      <c r="Q230" s="189"/>
      <c r="R230" s="189"/>
      <c r="S230" s="189"/>
      <c r="T230" s="189"/>
      <c r="U230" s="189"/>
      <c r="V230" s="189"/>
      <c r="W230" s="189"/>
      <c r="X230" s="189"/>
      <c r="Y230" s="189"/>
      <c r="Z230" s="189"/>
      <c r="AA230" s="189"/>
      <c r="AB230" s="189"/>
      <c r="AC230" s="192"/>
      <c r="AD230" s="189"/>
      <c r="AE230" s="189"/>
      <c r="AF230" s="189"/>
      <c r="AG230" s="192"/>
      <c r="AH230" s="5"/>
    </row>
    <row r="231" spans="1:34" ht="16.8" hidden="1" thickTop="1" thickBot="1" x14ac:dyDescent="0.35">
      <c r="A231" s="5"/>
      <c r="B231" s="5"/>
      <c r="C231" s="496"/>
      <c r="D231" s="203">
        <f>D230</f>
        <v>0</v>
      </c>
      <c r="E231" s="203">
        <f t="shared" ref="E231:K231" si="242">E230</f>
        <v>0</v>
      </c>
      <c r="F231" s="187">
        <f t="shared" si="242"/>
        <v>0</v>
      </c>
      <c r="G231" s="187">
        <f t="shared" si="242"/>
        <v>0</v>
      </c>
      <c r="H231" s="187">
        <f t="shared" si="242"/>
        <v>0</v>
      </c>
      <c r="I231" s="187">
        <f t="shared" si="242"/>
        <v>0</v>
      </c>
      <c r="J231" s="202">
        <f t="shared" si="242"/>
        <v>0</v>
      </c>
      <c r="K231" s="202">
        <f t="shared" si="242"/>
        <v>0</v>
      </c>
      <c r="L231" s="344" t="s">
        <v>4</v>
      </c>
      <c r="M231" s="189"/>
      <c r="N231" s="189"/>
      <c r="O231" s="189"/>
      <c r="P231" s="189"/>
      <c r="Q231" s="189"/>
      <c r="R231" s="189"/>
      <c r="S231" s="189"/>
      <c r="T231" s="189"/>
      <c r="U231" s="189"/>
      <c r="V231" s="189"/>
      <c r="W231" s="189"/>
      <c r="X231" s="189"/>
      <c r="Y231" s="189"/>
      <c r="Z231" s="189"/>
      <c r="AA231" s="189"/>
      <c r="AB231" s="189"/>
      <c r="AC231" s="192"/>
      <c r="AD231" s="189"/>
      <c r="AE231" s="189"/>
      <c r="AF231" s="189"/>
      <c r="AG231" s="192"/>
      <c r="AH231" s="5"/>
    </row>
    <row r="232" spans="1:34" ht="16.8" hidden="1" thickTop="1" thickBot="1" x14ac:dyDescent="0.35">
      <c r="A232" s="5"/>
      <c r="B232" s="5"/>
      <c r="C232" s="496">
        <f t="shared" ref="C232" si="243">C230+1</f>
        <v>113</v>
      </c>
      <c r="D232" s="204"/>
      <c r="E232" s="205"/>
      <c r="F232" s="206"/>
      <c r="G232" s="206"/>
      <c r="H232" s="207"/>
      <c r="I232" s="207"/>
      <c r="J232" s="208"/>
      <c r="K232" s="208"/>
      <c r="L232" s="344" t="s">
        <v>3</v>
      </c>
      <c r="M232" s="189"/>
      <c r="N232" s="189"/>
      <c r="O232" s="189"/>
      <c r="P232" s="189"/>
      <c r="Q232" s="189"/>
      <c r="R232" s="189"/>
      <c r="S232" s="189"/>
      <c r="T232" s="189"/>
      <c r="U232" s="189"/>
      <c r="V232" s="189"/>
      <c r="W232" s="189"/>
      <c r="X232" s="189"/>
      <c r="Y232" s="189"/>
      <c r="Z232" s="189"/>
      <c r="AA232" s="189"/>
      <c r="AB232" s="189"/>
      <c r="AC232" s="192"/>
      <c r="AD232" s="189"/>
      <c r="AE232" s="189"/>
      <c r="AF232" s="189"/>
      <c r="AG232" s="192"/>
      <c r="AH232" s="5"/>
    </row>
    <row r="233" spans="1:34" ht="16.8" hidden="1" thickTop="1" thickBot="1" x14ac:dyDescent="0.35">
      <c r="A233" s="5"/>
      <c r="B233" s="5"/>
      <c r="C233" s="496"/>
      <c r="D233" s="203">
        <f>D232</f>
        <v>0</v>
      </c>
      <c r="E233" s="203">
        <f t="shared" ref="E233:K233" si="244">E232</f>
        <v>0</v>
      </c>
      <c r="F233" s="187">
        <f t="shared" si="244"/>
        <v>0</v>
      </c>
      <c r="G233" s="187">
        <f t="shared" si="244"/>
        <v>0</v>
      </c>
      <c r="H233" s="187">
        <f t="shared" si="244"/>
        <v>0</v>
      </c>
      <c r="I233" s="187">
        <f t="shared" si="244"/>
        <v>0</v>
      </c>
      <c r="J233" s="202">
        <f t="shared" si="244"/>
        <v>0</v>
      </c>
      <c r="K233" s="202">
        <f t="shared" si="244"/>
        <v>0</v>
      </c>
      <c r="L233" s="344" t="s">
        <v>4</v>
      </c>
      <c r="M233" s="189"/>
      <c r="N233" s="189"/>
      <c r="O233" s="189"/>
      <c r="P233" s="189"/>
      <c r="Q233" s="189"/>
      <c r="R233" s="189"/>
      <c r="S233" s="189"/>
      <c r="T233" s="189"/>
      <c r="U233" s="189"/>
      <c r="V233" s="189"/>
      <c r="W233" s="189"/>
      <c r="X233" s="189"/>
      <c r="Y233" s="189"/>
      <c r="Z233" s="189"/>
      <c r="AA233" s="189"/>
      <c r="AB233" s="189"/>
      <c r="AC233" s="192"/>
      <c r="AD233" s="189"/>
      <c r="AE233" s="189"/>
      <c r="AF233" s="189"/>
      <c r="AG233" s="192"/>
      <c r="AH233" s="5"/>
    </row>
    <row r="234" spans="1:34" ht="16.8" hidden="1" thickTop="1" thickBot="1" x14ac:dyDescent="0.35">
      <c r="A234" s="5"/>
      <c r="B234" s="5"/>
      <c r="C234" s="496">
        <f t="shared" ref="C234" si="245">C232+1</f>
        <v>114</v>
      </c>
      <c r="D234" s="204"/>
      <c r="E234" s="205"/>
      <c r="F234" s="206"/>
      <c r="G234" s="206"/>
      <c r="H234" s="207"/>
      <c r="I234" s="207"/>
      <c r="J234" s="208"/>
      <c r="K234" s="208"/>
      <c r="L234" s="344" t="s">
        <v>3</v>
      </c>
      <c r="M234" s="189"/>
      <c r="N234" s="189"/>
      <c r="O234" s="189"/>
      <c r="P234" s="189"/>
      <c r="Q234" s="189"/>
      <c r="R234" s="189"/>
      <c r="S234" s="189"/>
      <c r="T234" s="189"/>
      <c r="U234" s="189"/>
      <c r="V234" s="189"/>
      <c r="W234" s="189"/>
      <c r="X234" s="189"/>
      <c r="Y234" s="189"/>
      <c r="Z234" s="189"/>
      <c r="AA234" s="189"/>
      <c r="AB234" s="189"/>
      <c r="AC234" s="192"/>
      <c r="AD234" s="189"/>
      <c r="AE234" s="189"/>
      <c r="AF234" s="189"/>
      <c r="AG234" s="192"/>
      <c r="AH234" s="5"/>
    </row>
    <row r="235" spans="1:34" ht="16.8" hidden="1" thickTop="1" thickBot="1" x14ac:dyDescent="0.35">
      <c r="A235" s="5"/>
      <c r="B235" s="5"/>
      <c r="C235" s="496"/>
      <c r="D235" s="203">
        <f>D234</f>
        <v>0</v>
      </c>
      <c r="E235" s="203">
        <f t="shared" ref="E235:K235" si="246">E234</f>
        <v>0</v>
      </c>
      <c r="F235" s="187">
        <f t="shared" si="246"/>
        <v>0</v>
      </c>
      <c r="G235" s="187">
        <f t="shared" si="246"/>
        <v>0</v>
      </c>
      <c r="H235" s="187">
        <f t="shared" si="246"/>
        <v>0</v>
      </c>
      <c r="I235" s="187">
        <f t="shared" si="246"/>
        <v>0</v>
      </c>
      <c r="J235" s="202">
        <f t="shared" si="246"/>
        <v>0</v>
      </c>
      <c r="K235" s="202">
        <f t="shared" si="246"/>
        <v>0</v>
      </c>
      <c r="L235" s="344" t="s">
        <v>4</v>
      </c>
      <c r="M235" s="189"/>
      <c r="N235" s="189"/>
      <c r="O235" s="189"/>
      <c r="P235" s="189"/>
      <c r="Q235" s="189"/>
      <c r="R235" s="189"/>
      <c r="S235" s="189"/>
      <c r="T235" s="189"/>
      <c r="U235" s="189"/>
      <c r="V235" s="189"/>
      <c r="W235" s="189"/>
      <c r="X235" s="189"/>
      <c r="Y235" s="189"/>
      <c r="Z235" s="189"/>
      <c r="AA235" s="189"/>
      <c r="AB235" s="189"/>
      <c r="AC235" s="192"/>
      <c r="AD235" s="189"/>
      <c r="AE235" s="189"/>
      <c r="AF235" s="189"/>
      <c r="AG235" s="192"/>
      <c r="AH235" s="5"/>
    </row>
    <row r="236" spans="1:34" ht="16.8" hidden="1" thickTop="1" thickBot="1" x14ac:dyDescent="0.35">
      <c r="A236" s="5"/>
      <c r="B236" s="5"/>
      <c r="C236" s="496">
        <f t="shared" ref="C236" si="247">C234+1</f>
        <v>115</v>
      </c>
      <c r="D236" s="204"/>
      <c r="E236" s="205"/>
      <c r="F236" s="206"/>
      <c r="G236" s="206"/>
      <c r="H236" s="207"/>
      <c r="I236" s="207"/>
      <c r="J236" s="208"/>
      <c r="K236" s="208"/>
      <c r="L236" s="344" t="s">
        <v>3</v>
      </c>
      <c r="M236" s="189"/>
      <c r="N236" s="189"/>
      <c r="O236" s="189"/>
      <c r="P236" s="189"/>
      <c r="Q236" s="189"/>
      <c r="R236" s="189"/>
      <c r="S236" s="189"/>
      <c r="T236" s="189"/>
      <c r="U236" s="189"/>
      <c r="V236" s="189"/>
      <c r="W236" s="189"/>
      <c r="X236" s="189"/>
      <c r="Y236" s="189"/>
      <c r="Z236" s="189"/>
      <c r="AA236" s="189"/>
      <c r="AB236" s="189"/>
      <c r="AC236" s="192"/>
      <c r="AD236" s="189"/>
      <c r="AE236" s="189"/>
      <c r="AF236" s="189"/>
      <c r="AG236" s="192"/>
      <c r="AH236" s="5"/>
    </row>
    <row r="237" spans="1:34" ht="16.8" hidden="1" thickTop="1" thickBot="1" x14ac:dyDescent="0.35">
      <c r="A237" s="5"/>
      <c r="B237" s="5"/>
      <c r="C237" s="496"/>
      <c r="D237" s="203">
        <f>D236</f>
        <v>0</v>
      </c>
      <c r="E237" s="203">
        <f t="shared" ref="E237:K237" si="248">E236</f>
        <v>0</v>
      </c>
      <c r="F237" s="187">
        <f t="shared" si="248"/>
        <v>0</v>
      </c>
      <c r="G237" s="187">
        <f t="shared" si="248"/>
        <v>0</v>
      </c>
      <c r="H237" s="187">
        <f t="shared" si="248"/>
        <v>0</v>
      </c>
      <c r="I237" s="187">
        <f t="shared" si="248"/>
        <v>0</v>
      </c>
      <c r="J237" s="202">
        <f t="shared" si="248"/>
        <v>0</v>
      </c>
      <c r="K237" s="202">
        <f t="shared" si="248"/>
        <v>0</v>
      </c>
      <c r="L237" s="344" t="s">
        <v>4</v>
      </c>
      <c r="M237" s="189"/>
      <c r="N237" s="189"/>
      <c r="O237" s="189"/>
      <c r="P237" s="189"/>
      <c r="Q237" s="189"/>
      <c r="R237" s="189"/>
      <c r="S237" s="189"/>
      <c r="T237" s="189"/>
      <c r="U237" s="189"/>
      <c r="V237" s="189"/>
      <c r="W237" s="189"/>
      <c r="X237" s="189"/>
      <c r="Y237" s="189"/>
      <c r="Z237" s="189"/>
      <c r="AA237" s="189"/>
      <c r="AB237" s="189"/>
      <c r="AC237" s="192"/>
      <c r="AD237" s="189"/>
      <c r="AE237" s="189"/>
      <c r="AF237" s="189"/>
      <c r="AG237" s="192"/>
      <c r="AH237" s="5"/>
    </row>
    <row r="238" spans="1:34" ht="16.8" hidden="1" thickTop="1" thickBot="1" x14ac:dyDescent="0.35">
      <c r="A238" s="5"/>
      <c r="B238" s="5"/>
      <c r="C238" s="496">
        <f t="shared" ref="C238" si="249">C236+1</f>
        <v>116</v>
      </c>
      <c r="D238" s="204"/>
      <c r="E238" s="205"/>
      <c r="F238" s="206"/>
      <c r="G238" s="206"/>
      <c r="H238" s="207"/>
      <c r="I238" s="207"/>
      <c r="J238" s="208"/>
      <c r="K238" s="208"/>
      <c r="L238" s="344" t="s">
        <v>3</v>
      </c>
      <c r="M238" s="189"/>
      <c r="N238" s="189"/>
      <c r="O238" s="189"/>
      <c r="P238" s="189"/>
      <c r="Q238" s="189"/>
      <c r="R238" s="189"/>
      <c r="S238" s="189"/>
      <c r="T238" s="189"/>
      <c r="U238" s="189"/>
      <c r="V238" s="189"/>
      <c r="W238" s="189"/>
      <c r="X238" s="189"/>
      <c r="Y238" s="189"/>
      <c r="Z238" s="189"/>
      <c r="AA238" s="189"/>
      <c r="AB238" s="189"/>
      <c r="AC238" s="192"/>
      <c r="AD238" s="189"/>
      <c r="AE238" s="189"/>
      <c r="AF238" s="189"/>
      <c r="AG238" s="192"/>
      <c r="AH238" s="5"/>
    </row>
    <row r="239" spans="1:34" ht="16.8" hidden="1" thickTop="1" thickBot="1" x14ac:dyDescent="0.35">
      <c r="A239" s="5"/>
      <c r="B239" s="5"/>
      <c r="C239" s="496"/>
      <c r="D239" s="203">
        <f>D238</f>
        <v>0</v>
      </c>
      <c r="E239" s="203">
        <f t="shared" ref="E239:K239" si="250">E238</f>
        <v>0</v>
      </c>
      <c r="F239" s="187">
        <f t="shared" si="250"/>
        <v>0</v>
      </c>
      <c r="G239" s="187">
        <f t="shared" si="250"/>
        <v>0</v>
      </c>
      <c r="H239" s="187">
        <f t="shared" si="250"/>
        <v>0</v>
      </c>
      <c r="I239" s="187">
        <f t="shared" si="250"/>
        <v>0</v>
      </c>
      <c r="J239" s="202">
        <f t="shared" si="250"/>
        <v>0</v>
      </c>
      <c r="K239" s="202">
        <f t="shared" si="250"/>
        <v>0</v>
      </c>
      <c r="L239" s="344" t="s">
        <v>4</v>
      </c>
      <c r="M239" s="189"/>
      <c r="N239" s="189"/>
      <c r="O239" s="189"/>
      <c r="P239" s="189"/>
      <c r="Q239" s="189"/>
      <c r="R239" s="189"/>
      <c r="S239" s="189"/>
      <c r="T239" s="189"/>
      <c r="U239" s="189"/>
      <c r="V239" s="189"/>
      <c r="W239" s="189"/>
      <c r="X239" s="189"/>
      <c r="Y239" s="189"/>
      <c r="Z239" s="189"/>
      <c r="AA239" s="189"/>
      <c r="AB239" s="189"/>
      <c r="AC239" s="192"/>
      <c r="AD239" s="189"/>
      <c r="AE239" s="189"/>
      <c r="AF239" s="189"/>
      <c r="AG239" s="192"/>
      <c r="AH239" s="5"/>
    </row>
    <row r="240" spans="1:34" ht="16.8" hidden="1" thickTop="1" thickBot="1" x14ac:dyDescent="0.35">
      <c r="A240" s="5"/>
      <c r="B240" s="5"/>
      <c r="C240" s="496">
        <f t="shared" ref="C240" si="251">C238+1</f>
        <v>117</v>
      </c>
      <c r="D240" s="204"/>
      <c r="E240" s="205"/>
      <c r="F240" s="206"/>
      <c r="G240" s="206"/>
      <c r="H240" s="207"/>
      <c r="I240" s="207"/>
      <c r="J240" s="208"/>
      <c r="K240" s="208"/>
      <c r="L240" s="344" t="s">
        <v>3</v>
      </c>
      <c r="M240" s="189"/>
      <c r="N240" s="189"/>
      <c r="O240" s="189"/>
      <c r="P240" s="189"/>
      <c r="Q240" s="189"/>
      <c r="R240" s="189"/>
      <c r="S240" s="189"/>
      <c r="T240" s="189"/>
      <c r="U240" s="189"/>
      <c r="V240" s="189"/>
      <c r="W240" s="189"/>
      <c r="X240" s="189"/>
      <c r="Y240" s="189"/>
      <c r="Z240" s="189"/>
      <c r="AA240" s="189"/>
      <c r="AB240" s="189"/>
      <c r="AC240" s="192"/>
      <c r="AD240" s="189"/>
      <c r="AE240" s="189"/>
      <c r="AF240" s="189"/>
      <c r="AG240" s="192"/>
      <c r="AH240" s="5"/>
    </row>
    <row r="241" spans="1:34" ht="16.8" hidden="1" thickTop="1" thickBot="1" x14ac:dyDescent="0.35">
      <c r="A241" s="5"/>
      <c r="B241" s="5"/>
      <c r="C241" s="496"/>
      <c r="D241" s="203">
        <f>D240</f>
        <v>0</v>
      </c>
      <c r="E241" s="203">
        <f t="shared" ref="E241:K241" si="252">E240</f>
        <v>0</v>
      </c>
      <c r="F241" s="187">
        <f t="shared" si="252"/>
        <v>0</v>
      </c>
      <c r="G241" s="187">
        <f t="shared" si="252"/>
        <v>0</v>
      </c>
      <c r="H241" s="187">
        <f t="shared" si="252"/>
        <v>0</v>
      </c>
      <c r="I241" s="187">
        <f t="shared" si="252"/>
        <v>0</v>
      </c>
      <c r="J241" s="202">
        <f t="shared" si="252"/>
        <v>0</v>
      </c>
      <c r="K241" s="202">
        <f t="shared" si="252"/>
        <v>0</v>
      </c>
      <c r="L241" s="344" t="s">
        <v>4</v>
      </c>
      <c r="M241" s="189"/>
      <c r="N241" s="189"/>
      <c r="O241" s="189"/>
      <c r="P241" s="189"/>
      <c r="Q241" s="189"/>
      <c r="R241" s="189"/>
      <c r="S241" s="189"/>
      <c r="T241" s="189"/>
      <c r="U241" s="189"/>
      <c r="V241" s="189"/>
      <c r="W241" s="189"/>
      <c r="X241" s="189"/>
      <c r="Y241" s="189"/>
      <c r="Z241" s="189"/>
      <c r="AA241" s="189"/>
      <c r="AB241" s="189"/>
      <c r="AC241" s="192"/>
      <c r="AD241" s="189"/>
      <c r="AE241" s="189"/>
      <c r="AF241" s="189"/>
      <c r="AG241" s="192"/>
      <c r="AH241" s="5"/>
    </row>
    <row r="242" spans="1:34" ht="16.8" hidden="1" thickTop="1" thickBot="1" x14ac:dyDescent="0.35">
      <c r="A242" s="5"/>
      <c r="B242" s="5"/>
      <c r="C242" s="496">
        <f t="shared" ref="C242" si="253">C240+1</f>
        <v>118</v>
      </c>
      <c r="D242" s="204"/>
      <c r="E242" s="205"/>
      <c r="F242" s="206"/>
      <c r="G242" s="206"/>
      <c r="H242" s="207"/>
      <c r="I242" s="207"/>
      <c r="J242" s="208"/>
      <c r="K242" s="208"/>
      <c r="L242" s="344" t="s">
        <v>3</v>
      </c>
      <c r="M242" s="189"/>
      <c r="N242" s="189"/>
      <c r="O242" s="189"/>
      <c r="P242" s="189"/>
      <c r="Q242" s="189"/>
      <c r="R242" s="189"/>
      <c r="S242" s="189"/>
      <c r="T242" s="189"/>
      <c r="U242" s="189"/>
      <c r="V242" s="189"/>
      <c r="W242" s="189"/>
      <c r="X242" s="189"/>
      <c r="Y242" s="189"/>
      <c r="Z242" s="189"/>
      <c r="AA242" s="189"/>
      <c r="AB242" s="189"/>
      <c r="AC242" s="192"/>
      <c r="AD242" s="189"/>
      <c r="AE242" s="189"/>
      <c r="AF242" s="189"/>
      <c r="AG242" s="192"/>
      <c r="AH242" s="5"/>
    </row>
    <row r="243" spans="1:34" ht="16.8" hidden="1" thickTop="1" thickBot="1" x14ac:dyDescent="0.35">
      <c r="A243" s="5"/>
      <c r="B243" s="5"/>
      <c r="C243" s="496"/>
      <c r="D243" s="203">
        <f>D242</f>
        <v>0</v>
      </c>
      <c r="E243" s="203">
        <f t="shared" ref="E243:K243" si="254">E242</f>
        <v>0</v>
      </c>
      <c r="F243" s="187">
        <f t="shared" si="254"/>
        <v>0</v>
      </c>
      <c r="G243" s="187">
        <f t="shared" si="254"/>
        <v>0</v>
      </c>
      <c r="H243" s="187">
        <f t="shared" si="254"/>
        <v>0</v>
      </c>
      <c r="I243" s="187">
        <f t="shared" si="254"/>
        <v>0</v>
      </c>
      <c r="J243" s="202">
        <f t="shared" si="254"/>
        <v>0</v>
      </c>
      <c r="K243" s="202">
        <f t="shared" si="254"/>
        <v>0</v>
      </c>
      <c r="L243" s="344" t="s">
        <v>4</v>
      </c>
      <c r="M243" s="189"/>
      <c r="N243" s="189"/>
      <c r="O243" s="189"/>
      <c r="P243" s="189"/>
      <c r="Q243" s="189"/>
      <c r="R243" s="189"/>
      <c r="S243" s="189"/>
      <c r="T243" s="189"/>
      <c r="U243" s="189"/>
      <c r="V243" s="189"/>
      <c r="W243" s="189"/>
      <c r="X243" s="189"/>
      <c r="Y243" s="189"/>
      <c r="Z243" s="189"/>
      <c r="AA243" s="189"/>
      <c r="AB243" s="189"/>
      <c r="AC243" s="192"/>
      <c r="AD243" s="189"/>
      <c r="AE243" s="189"/>
      <c r="AF243" s="189"/>
      <c r="AG243" s="192"/>
      <c r="AH243" s="5"/>
    </row>
    <row r="244" spans="1:34" ht="16.8" hidden="1" thickTop="1" thickBot="1" x14ac:dyDescent="0.35">
      <c r="A244" s="5"/>
      <c r="B244" s="5"/>
      <c r="C244" s="496">
        <f t="shared" ref="C244" si="255">C242+1</f>
        <v>119</v>
      </c>
      <c r="D244" s="204"/>
      <c r="E244" s="205"/>
      <c r="F244" s="206"/>
      <c r="G244" s="206"/>
      <c r="H244" s="207"/>
      <c r="I244" s="207"/>
      <c r="J244" s="208"/>
      <c r="K244" s="208"/>
      <c r="L244" s="344" t="s">
        <v>3</v>
      </c>
      <c r="M244" s="189"/>
      <c r="N244" s="189"/>
      <c r="O244" s="189"/>
      <c r="P244" s="189"/>
      <c r="Q244" s="189"/>
      <c r="R244" s="189"/>
      <c r="S244" s="189"/>
      <c r="T244" s="189"/>
      <c r="U244" s="189"/>
      <c r="V244" s="189"/>
      <c r="W244" s="189"/>
      <c r="X244" s="189"/>
      <c r="Y244" s="189"/>
      <c r="Z244" s="189"/>
      <c r="AA244" s="189"/>
      <c r="AB244" s="189"/>
      <c r="AC244" s="192"/>
      <c r="AD244" s="189"/>
      <c r="AE244" s="189"/>
      <c r="AF244" s="189"/>
      <c r="AG244" s="192"/>
      <c r="AH244" s="5"/>
    </row>
    <row r="245" spans="1:34" ht="16.8" hidden="1" thickTop="1" thickBot="1" x14ac:dyDescent="0.35">
      <c r="A245" s="5"/>
      <c r="B245" s="5"/>
      <c r="C245" s="496"/>
      <c r="D245" s="203">
        <f>D244</f>
        <v>0</v>
      </c>
      <c r="E245" s="203">
        <f t="shared" ref="E245:K245" si="256">E244</f>
        <v>0</v>
      </c>
      <c r="F245" s="187">
        <f t="shared" si="256"/>
        <v>0</v>
      </c>
      <c r="G245" s="187">
        <f t="shared" si="256"/>
        <v>0</v>
      </c>
      <c r="H245" s="187">
        <f t="shared" si="256"/>
        <v>0</v>
      </c>
      <c r="I245" s="187">
        <f t="shared" si="256"/>
        <v>0</v>
      </c>
      <c r="J245" s="202">
        <f t="shared" si="256"/>
        <v>0</v>
      </c>
      <c r="K245" s="202">
        <f t="shared" si="256"/>
        <v>0</v>
      </c>
      <c r="L245" s="344" t="s">
        <v>4</v>
      </c>
      <c r="M245" s="189"/>
      <c r="N245" s="189"/>
      <c r="O245" s="189"/>
      <c r="P245" s="189"/>
      <c r="Q245" s="189"/>
      <c r="R245" s="189"/>
      <c r="S245" s="189"/>
      <c r="T245" s="189"/>
      <c r="U245" s="189"/>
      <c r="V245" s="189"/>
      <c r="W245" s="189"/>
      <c r="X245" s="189"/>
      <c r="Y245" s="189"/>
      <c r="Z245" s="189"/>
      <c r="AA245" s="189"/>
      <c r="AB245" s="189"/>
      <c r="AC245" s="192"/>
      <c r="AD245" s="189"/>
      <c r="AE245" s="189"/>
      <c r="AF245" s="189"/>
      <c r="AG245" s="192"/>
      <c r="AH245" s="5"/>
    </row>
    <row r="246" spans="1:34" ht="16.8" hidden="1" thickTop="1" thickBot="1" x14ac:dyDescent="0.35">
      <c r="A246" s="5"/>
      <c r="B246" s="5"/>
      <c r="C246" s="496">
        <f t="shared" ref="C246" si="257">C244+1</f>
        <v>120</v>
      </c>
      <c r="D246" s="204"/>
      <c r="E246" s="205"/>
      <c r="F246" s="206"/>
      <c r="G246" s="206"/>
      <c r="H246" s="207"/>
      <c r="I246" s="207"/>
      <c r="J246" s="208"/>
      <c r="K246" s="208"/>
      <c r="L246" s="344" t="s">
        <v>3</v>
      </c>
      <c r="M246" s="189"/>
      <c r="N246" s="189"/>
      <c r="O246" s="189"/>
      <c r="P246" s="189"/>
      <c r="Q246" s="189"/>
      <c r="R246" s="189"/>
      <c r="S246" s="189"/>
      <c r="T246" s="189"/>
      <c r="U246" s="189"/>
      <c r="V246" s="189"/>
      <c r="W246" s="189"/>
      <c r="X246" s="189"/>
      <c r="Y246" s="189"/>
      <c r="Z246" s="189"/>
      <c r="AA246" s="189"/>
      <c r="AB246" s="189"/>
      <c r="AC246" s="192"/>
      <c r="AD246" s="189"/>
      <c r="AE246" s="189"/>
      <c r="AF246" s="189"/>
      <c r="AG246" s="192"/>
      <c r="AH246" s="5"/>
    </row>
    <row r="247" spans="1:34" ht="16.8" hidden="1" thickTop="1" thickBot="1" x14ac:dyDescent="0.35">
      <c r="A247" s="5"/>
      <c r="B247" s="5"/>
      <c r="C247" s="496"/>
      <c r="D247" s="203">
        <f>D246</f>
        <v>0</v>
      </c>
      <c r="E247" s="203">
        <f t="shared" ref="E247:K247" si="258">E246</f>
        <v>0</v>
      </c>
      <c r="F247" s="187">
        <f t="shared" si="258"/>
        <v>0</v>
      </c>
      <c r="G247" s="187">
        <f t="shared" si="258"/>
        <v>0</v>
      </c>
      <c r="H247" s="187">
        <f t="shared" si="258"/>
        <v>0</v>
      </c>
      <c r="I247" s="187">
        <f t="shared" si="258"/>
        <v>0</v>
      </c>
      <c r="J247" s="202">
        <f t="shared" si="258"/>
        <v>0</v>
      </c>
      <c r="K247" s="202">
        <f t="shared" si="258"/>
        <v>0</v>
      </c>
      <c r="L247" s="344" t="s">
        <v>4</v>
      </c>
      <c r="M247" s="189"/>
      <c r="N247" s="189"/>
      <c r="O247" s="189"/>
      <c r="P247" s="189"/>
      <c r="Q247" s="189"/>
      <c r="R247" s="189"/>
      <c r="S247" s="189"/>
      <c r="T247" s="189"/>
      <c r="U247" s="189"/>
      <c r="V247" s="189"/>
      <c r="W247" s="189"/>
      <c r="X247" s="189"/>
      <c r="Y247" s="189"/>
      <c r="Z247" s="189"/>
      <c r="AA247" s="189"/>
      <c r="AB247" s="189"/>
      <c r="AC247" s="192"/>
      <c r="AD247" s="189"/>
      <c r="AE247" s="189"/>
      <c r="AF247" s="189"/>
      <c r="AG247" s="192"/>
      <c r="AH247" s="5"/>
    </row>
    <row r="248" spans="1:34" ht="16.8" hidden="1" thickTop="1" thickBot="1" x14ac:dyDescent="0.35">
      <c r="A248" s="5"/>
      <c r="B248" s="5"/>
      <c r="C248" s="496">
        <f t="shared" ref="C248" si="259">C246+1</f>
        <v>121</v>
      </c>
      <c r="D248" s="204"/>
      <c r="E248" s="205"/>
      <c r="F248" s="206"/>
      <c r="G248" s="206"/>
      <c r="H248" s="207"/>
      <c r="I248" s="207"/>
      <c r="J248" s="208"/>
      <c r="K248" s="208"/>
      <c r="L248" s="344" t="s">
        <v>3</v>
      </c>
      <c r="M248" s="189"/>
      <c r="N248" s="189"/>
      <c r="O248" s="189"/>
      <c r="P248" s="189"/>
      <c r="Q248" s="189"/>
      <c r="R248" s="189"/>
      <c r="S248" s="189"/>
      <c r="T248" s="189"/>
      <c r="U248" s="189"/>
      <c r="V248" s="189"/>
      <c r="W248" s="189"/>
      <c r="X248" s="189"/>
      <c r="Y248" s="189"/>
      <c r="Z248" s="189"/>
      <c r="AA248" s="189"/>
      <c r="AB248" s="189"/>
      <c r="AC248" s="192"/>
      <c r="AD248" s="189"/>
      <c r="AE248" s="189"/>
      <c r="AF248" s="189"/>
      <c r="AG248" s="192"/>
      <c r="AH248" s="5"/>
    </row>
    <row r="249" spans="1:34" ht="16.8" hidden="1" thickTop="1" thickBot="1" x14ac:dyDescent="0.35">
      <c r="A249" s="5"/>
      <c r="B249" s="5"/>
      <c r="C249" s="497"/>
      <c r="D249" s="203">
        <f>D248</f>
        <v>0</v>
      </c>
      <c r="E249" s="203">
        <f t="shared" ref="E249:K249" si="260">E248</f>
        <v>0</v>
      </c>
      <c r="F249" s="187">
        <f t="shared" si="260"/>
        <v>0</v>
      </c>
      <c r="G249" s="187">
        <f t="shared" si="260"/>
        <v>0</v>
      </c>
      <c r="H249" s="187">
        <f t="shared" si="260"/>
        <v>0</v>
      </c>
      <c r="I249" s="187">
        <f t="shared" si="260"/>
        <v>0</v>
      </c>
      <c r="J249" s="202">
        <f t="shared" si="260"/>
        <v>0</v>
      </c>
      <c r="K249" s="202">
        <f t="shared" si="260"/>
        <v>0</v>
      </c>
      <c r="L249" s="362" t="s">
        <v>4</v>
      </c>
      <c r="M249" s="194"/>
      <c r="N249" s="194"/>
      <c r="O249" s="194"/>
      <c r="P249" s="194"/>
      <c r="Q249" s="194"/>
      <c r="R249" s="194"/>
      <c r="S249" s="194"/>
      <c r="T249" s="194"/>
      <c r="U249" s="194"/>
      <c r="V249" s="194"/>
      <c r="W249" s="194"/>
      <c r="X249" s="194"/>
      <c r="Y249" s="194"/>
      <c r="Z249" s="194"/>
      <c r="AA249" s="194"/>
      <c r="AB249" s="194"/>
      <c r="AC249" s="195"/>
      <c r="AD249" s="194"/>
      <c r="AE249" s="194"/>
      <c r="AF249" s="194"/>
      <c r="AG249" s="195"/>
      <c r="AH249" s="5"/>
    </row>
    <row r="250" spans="1:34" ht="16.8" hidden="1" thickTop="1" thickBot="1" x14ac:dyDescent="0.35">
      <c r="A250" s="5"/>
      <c r="B250" s="5"/>
      <c r="C250" s="496">
        <f t="shared" ref="C250" si="261">C248+1</f>
        <v>122</v>
      </c>
      <c r="D250" s="204"/>
      <c r="E250" s="205"/>
      <c r="F250" s="206"/>
      <c r="G250" s="206"/>
      <c r="H250" s="207"/>
      <c r="I250" s="207"/>
      <c r="J250" s="208"/>
      <c r="K250" s="208"/>
      <c r="L250" s="344" t="s">
        <v>3</v>
      </c>
      <c r="M250" s="188"/>
      <c r="N250" s="188"/>
      <c r="O250" s="188"/>
      <c r="P250" s="188"/>
      <c r="Q250" s="189"/>
      <c r="R250" s="189"/>
      <c r="S250" s="189"/>
      <c r="T250" s="189"/>
      <c r="U250" s="189"/>
      <c r="V250" s="189"/>
      <c r="W250" s="189"/>
      <c r="X250" s="189"/>
      <c r="Y250" s="189"/>
      <c r="Z250" s="189"/>
      <c r="AA250" s="189"/>
      <c r="AB250" s="189"/>
      <c r="AC250" s="192"/>
      <c r="AD250" s="189"/>
      <c r="AE250" s="189"/>
      <c r="AF250" s="189"/>
      <c r="AG250" s="192"/>
      <c r="AH250" s="5"/>
    </row>
    <row r="251" spans="1:34" ht="16.8" hidden="1" thickTop="1" thickBot="1" x14ac:dyDescent="0.35">
      <c r="A251" s="5"/>
      <c r="B251" s="5"/>
      <c r="C251" s="496"/>
      <c r="D251" s="203">
        <f>D250</f>
        <v>0</v>
      </c>
      <c r="E251" s="203">
        <f t="shared" ref="E251:K251" si="262">E250</f>
        <v>0</v>
      </c>
      <c r="F251" s="187">
        <f t="shared" si="262"/>
        <v>0</v>
      </c>
      <c r="G251" s="187">
        <f t="shared" si="262"/>
        <v>0</v>
      </c>
      <c r="H251" s="187">
        <f t="shared" si="262"/>
        <v>0</v>
      </c>
      <c r="I251" s="187">
        <f t="shared" si="262"/>
        <v>0</v>
      </c>
      <c r="J251" s="202">
        <f t="shared" si="262"/>
        <v>0</v>
      </c>
      <c r="K251" s="202">
        <f t="shared" si="262"/>
        <v>0</v>
      </c>
      <c r="L251" s="344" t="s">
        <v>4</v>
      </c>
      <c r="M251" s="188"/>
      <c r="N251" s="188"/>
      <c r="O251" s="188"/>
      <c r="P251" s="188"/>
      <c r="Q251" s="189"/>
      <c r="R251" s="189"/>
      <c r="S251" s="189"/>
      <c r="T251" s="189"/>
      <c r="U251" s="189"/>
      <c r="V251" s="189"/>
      <c r="W251" s="189"/>
      <c r="X251" s="189"/>
      <c r="Y251" s="189"/>
      <c r="Z251" s="189"/>
      <c r="AA251" s="189"/>
      <c r="AB251" s="189"/>
      <c r="AC251" s="192"/>
      <c r="AD251" s="189"/>
      <c r="AE251" s="189"/>
      <c r="AF251" s="189"/>
      <c r="AG251" s="192"/>
      <c r="AH251" s="5"/>
    </row>
    <row r="252" spans="1:34" ht="16.8" hidden="1" thickTop="1" thickBot="1" x14ac:dyDescent="0.35">
      <c r="A252" s="5"/>
      <c r="B252" s="5"/>
      <c r="C252" s="496">
        <f t="shared" ref="C252" si="263">C250+1</f>
        <v>123</v>
      </c>
      <c r="D252" s="204"/>
      <c r="E252" s="205"/>
      <c r="F252" s="206"/>
      <c r="G252" s="206"/>
      <c r="H252" s="207"/>
      <c r="I252" s="207"/>
      <c r="J252" s="208"/>
      <c r="K252" s="208"/>
      <c r="L252" s="344" t="s">
        <v>3</v>
      </c>
      <c r="M252" s="188"/>
      <c r="N252" s="188"/>
      <c r="O252" s="188"/>
      <c r="P252" s="188"/>
      <c r="Q252" s="188"/>
      <c r="R252" s="188"/>
      <c r="S252" s="188"/>
      <c r="T252" s="188"/>
      <c r="U252" s="188"/>
      <c r="V252" s="188"/>
      <c r="W252" s="188"/>
      <c r="X252" s="188"/>
      <c r="Y252" s="188"/>
      <c r="Z252" s="188"/>
      <c r="AA252" s="188"/>
      <c r="AB252" s="188"/>
      <c r="AC252" s="192"/>
      <c r="AD252" s="188"/>
      <c r="AE252" s="188"/>
      <c r="AF252" s="188"/>
      <c r="AG252" s="192"/>
      <c r="AH252" s="5"/>
    </row>
    <row r="253" spans="1:34" ht="16.8" hidden="1" thickTop="1" thickBot="1" x14ac:dyDescent="0.35">
      <c r="A253" s="5"/>
      <c r="B253" s="5"/>
      <c r="C253" s="496"/>
      <c r="D253" s="203">
        <f>D252</f>
        <v>0</v>
      </c>
      <c r="E253" s="203">
        <f t="shared" ref="E253:K253" si="264">E252</f>
        <v>0</v>
      </c>
      <c r="F253" s="187">
        <f t="shared" si="264"/>
        <v>0</v>
      </c>
      <c r="G253" s="187">
        <f t="shared" si="264"/>
        <v>0</v>
      </c>
      <c r="H253" s="187">
        <f t="shared" si="264"/>
        <v>0</v>
      </c>
      <c r="I253" s="187">
        <f t="shared" si="264"/>
        <v>0</v>
      </c>
      <c r="J253" s="202">
        <f t="shared" si="264"/>
        <v>0</v>
      </c>
      <c r="K253" s="202">
        <f t="shared" si="264"/>
        <v>0</v>
      </c>
      <c r="L253" s="344" t="s">
        <v>4</v>
      </c>
      <c r="M253" s="188"/>
      <c r="N253" s="188"/>
      <c r="O253" s="188"/>
      <c r="P253" s="188"/>
      <c r="Q253" s="188"/>
      <c r="R253" s="188"/>
      <c r="S253" s="188"/>
      <c r="T253" s="188"/>
      <c r="U253" s="188"/>
      <c r="V253" s="188"/>
      <c r="W253" s="188"/>
      <c r="X253" s="188"/>
      <c r="Y253" s="188"/>
      <c r="Z253" s="188"/>
      <c r="AA253" s="188"/>
      <c r="AB253" s="188"/>
      <c r="AC253" s="192"/>
      <c r="AD253" s="188"/>
      <c r="AE253" s="188"/>
      <c r="AF253" s="188"/>
      <c r="AG253" s="192"/>
      <c r="AH253" s="5"/>
    </row>
    <row r="254" spans="1:34" ht="16.8" hidden="1" thickTop="1" thickBot="1" x14ac:dyDescent="0.35">
      <c r="A254" s="5"/>
      <c r="B254" s="5"/>
      <c r="C254" s="496">
        <f t="shared" ref="C254" si="265">C252+1</f>
        <v>124</v>
      </c>
      <c r="D254" s="204"/>
      <c r="E254" s="205"/>
      <c r="F254" s="206"/>
      <c r="G254" s="206"/>
      <c r="H254" s="207"/>
      <c r="I254" s="207"/>
      <c r="J254" s="208"/>
      <c r="K254" s="208"/>
      <c r="L254" s="344" t="s">
        <v>3</v>
      </c>
      <c r="M254" s="188"/>
      <c r="N254" s="188"/>
      <c r="O254" s="188"/>
      <c r="P254" s="188"/>
      <c r="Q254" s="188"/>
      <c r="R254" s="188"/>
      <c r="S254" s="188"/>
      <c r="T254" s="188"/>
      <c r="U254" s="188"/>
      <c r="V254" s="188"/>
      <c r="W254" s="188"/>
      <c r="X254" s="188"/>
      <c r="Y254" s="188"/>
      <c r="Z254" s="188"/>
      <c r="AA254" s="188"/>
      <c r="AB254" s="188"/>
      <c r="AC254" s="193"/>
      <c r="AD254" s="188"/>
      <c r="AE254" s="188"/>
      <c r="AF254" s="188"/>
      <c r="AG254" s="193"/>
      <c r="AH254" s="5"/>
    </row>
    <row r="255" spans="1:34" ht="16.8" hidden="1" thickTop="1" thickBot="1" x14ac:dyDescent="0.35">
      <c r="A255" s="5"/>
      <c r="B255" s="5"/>
      <c r="C255" s="496"/>
      <c r="D255" s="203">
        <f>D254</f>
        <v>0</v>
      </c>
      <c r="E255" s="203">
        <f t="shared" ref="E255:K255" si="266">E254</f>
        <v>0</v>
      </c>
      <c r="F255" s="187">
        <f t="shared" si="266"/>
        <v>0</v>
      </c>
      <c r="G255" s="187">
        <f t="shared" si="266"/>
        <v>0</v>
      </c>
      <c r="H255" s="187">
        <f t="shared" si="266"/>
        <v>0</v>
      </c>
      <c r="I255" s="187">
        <f t="shared" si="266"/>
        <v>0</v>
      </c>
      <c r="J255" s="202">
        <f t="shared" si="266"/>
        <v>0</v>
      </c>
      <c r="K255" s="202">
        <f t="shared" si="266"/>
        <v>0</v>
      </c>
      <c r="L255" s="344" t="s">
        <v>4</v>
      </c>
      <c r="M255" s="188"/>
      <c r="N255" s="188"/>
      <c r="O255" s="188"/>
      <c r="P255" s="188"/>
      <c r="Q255" s="188"/>
      <c r="R255" s="188"/>
      <c r="S255" s="188"/>
      <c r="T255" s="188"/>
      <c r="U255" s="188"/>
      <c r="V255" s="188"/>
      <c r="W255" s="188"/>
      <c r="X255" s="188"/>
      <c r="Y255" s="188"/>
      <c r="Z255" s="188"/>
      <c r="AA255" s="188"/>
      <c r="AB255" s="188"/>
      <c r="AC255" s="193"/>
      <c r="AD255" s="188"/>
      <c r="AE255" s="188"/>
      <c r="AF255" s="188"/>
      <c r="AG255" s="193"/>
      <c r="AH255" s="5"/>
    </row>
    <row r="256" spans="1:34" ht="16.8" hidden="1" thickTop="1" thickBot="1" x14ac:dyDescent="0.35">
      <c r="A256" s="5"/>
      <c r="B256" s="5"/>
      <c r="C256" s="496">
        <f t="shared" ref="C256" si="267">C254+1</f>
        <v>125</v>
      </c>
      <c r="D256" s="204"/>
      <c r="E256" s="205"/>
      <c r="F256" s="206"/>
      <c r="G256" s="206"/>
      <c r="H256" s="207"/>
      <c r="I256" s="207"/>
      <c r="J256" s="208"/>
      <c r="K256" s="208"/>
      <c r="L256" s="344" t="s">
        <v>3</v>
      </c>
      <c r="M256" s="188"/>
      <c r="N256" s="188"/>
      <c r="O256" s="188"/>
      <c r="P256" s="188"/>
      <c r="Q256" s="188"/>
      <c r="R256" s="188"/>
      <c r="S256" s="188"/>
      <c r="T256" s="188"/>
      <c r="U256" s="188"/>
      <c r="V256" s="188"/>
      <c r="W256" s="188"/>
      <c r="X256" s="188"/>
      <c r="Y256" s="188"/>
      <c r="Z256" s="188"/>
      <c r="AA256" s="188"/>
      <c r="AB256" s="188"/>
      <c r="AC256" s="193"/>
      <c r="AD256" s="188"/>
      <c r="AE256" s="188"/>
      <c r="AF256" s="188"/>
      <c r="AG256" s="193"/>
      <c r="AH256" s="5"/>
    </row>
    <row r="257" spans="1:34" ht="16.8" hidden="1" thickTop="1" thickBot="1" x14ac:dyDescent="0.35">
      <c r="A257" s="5"/>
      <c r="B257" s="5"/>
      <c r="C257" s="496"/>
      <c r="D257" s="203">
        <f>D256</f>
        <v>0</v>
      </c>
      <c r="E257" s="203">
        <f t="shared" ref="E257:K257" si="268">E256</f>
        <v>0</v>
      </c>
      <c r="F257" s="187">
        <f t="shared" si="268"/>
        <v>0</v>
      </c>
      <c r="G257" s="187">
        <f t="shared" si="268"/>
        <v>0</v>
      </c>
      <c r="H257" s="187">
        <f t="shared" si="268"/>
        <v>0</v>
      </c>
      <c r="I257" s="187">
        <f t="shared" si="268"/>
        <v>0</v>
      </c>
      <c r="J257" s="202">
        <f t="shared" si="268"/>
        <v>0</v>
      </c>
      <c r="K257" s="202">
        <f t="shared" si="268"/>
        <v>0</v>
      </c>
      <c r="L257" s="344" t="s">
        <v>4</v>
      </c>
      <c r="M257" s="188"/>
      <c r="N257" s="188"/>
      <c r="O257" s="188"/>
      <c r="P257" s="188"/>
      <c r="Q257" s="188"/>
      <c r="R257" s="188"/>
      <c r="S257" s="188"/>
      <c r="T257" s="188"/>
      <c r="U257" s="188"/>
      <c r="V257" s="188"/>
      <c r="W257" s="188"/>
      <c r="X257" s="188"/>
      <c r="Y257" s="188"/>
      <c r="Z257" s="188"/>
      <c r="AA257" s="188"/>
      <c r="AB257" s="188"/>
      <c r="AC257" s="193"/>
      <c r="AD257" s="188"/>
      <c r="AE257" s="188"/>
      <c r="AF257" s="188"/>
      <c r="AG257" s="193"/>
      <c r="AH257" s="5"/>
    </row>
    <row r="258" spans="1:34" ht="16.8" hidden="1" thickTop="1" thickBot="1" x14ac:dyDescent="0.35">
      <c r="A258" s="5"/>
      <c r="B258" s="5"/>
      <c r="C258" s="496">
        <f t="shared" ref="C258" si="269">C256+1</f>
        <v>126</v>
      </c>
      <c r="D258" s="204"/>
      <c r="E258" s="205"/>
      <c r="F258" s="206"/>
      <c r="G258" s="206"/>
      <c r="H258" s="207"/>
      <c r="I258" s="207"/>
      <c r="J258" s="208"/>
      <c r="K258" s="208"/>
      <c r="L258" s="344" t="s">
        <v>3</v>
      </c>
      <c r="M258" s="188"/>
      <c r="N258" s="188"/>
      <c r="O258" s="188"/>
      <c r="P258" s="188"/>
      <c r="Q258" s="189"/>
      <c r="R258" s="189"/>
      <c r="S258" s="189"/>
      <c r="T258" s="189"/>
      <c r="U258" s="189"/>
      <c r="V258" s="189"/>
      <c r="W258" s="189"/>
      <c r="X258" s="189"/>
      <c r="Y258" s="189"/>
      <c r="Z258" s="189"/>
      <c r="AA258" s="189"/>
      <c r="AB258" s="189"/>
      <c r="AC258" s="192"/>
      <c r="AD258" s="189"/>
      <c r="AE258" s="189"/>
      <c r="AF258" s="189"/>
      <c r="AG258" s="192"/>
      <c r="AH258" s="5"/>
    </row>
    <row r="259" spans="1:34" ht="16.8" hidden="1" thickTop="1" thickBot="1" x14ac:dyDescent="0.35">
      <c r="A259" s="5"/>
      <c r="B259" s="5"/>
      <c r="C259" s="496"/>
      <c r="D259" s="203">
        <f>D258</f>
        <v>0</v>
      </c>
      <c r="E259" s="203">
        <f t="shared" ref="E259:K259" si="270">E258</f>
        <v>0</v>
      </c>
      <c r="F259" s="187">
        <f t="shared" si="270"/>
        <v>0</v>
      </c>
      <c r="G259" s="187">
        <f t="shared" si="270"/>
        <v>0</v>
      </c>
      <c r="H259" s="187">
        <f t="shared" si="270"/>
        <v>0</v>
      </c>
      <c r="I259" s="187">
        <f t="shared" si="270"/>
        <v>0</v>
      </c>
      <c r="J259" s="202">
        <f t="shared" si="270"/>
        <v>0</v>
      </c>
      <c r="K259" s="202">
        <f t="shared" si="270"/>
        <v>0</v>
      </c>
      <c r="L259" s="344" t="s">
        <v>4</v>
      </c>
      <c r="M259" s="188"/>
      <c r="N259" s="188"/>
      <c r="O259" s="188"/>
      <c r="P259" s="188"/>
      <c r="Q259" s="189"/>
      <c r="R259" s="189"/>
      <c r="S259" s="189"/>
      <c r="T259" s="189"/>
      <c r="U259" s="189"/>
      <c r="V259" s="189"/>
      <c r="W259" s="189"/>
      <c r="X259" s="189"/>
      <c r="Y259" s="189"/>
      <c r="Z259" s="189"/>
      <c r="AA259" s="189"/>
      <c r="AB259" s="189"/>
      <c r="AC259" s="192"/>
      <c r="AD259" s="189"/>
      <c r="AE259" s="189"/>
      <c r="AF259" s="189"/>
      <c r="AG259" s="192"/>
      <c r="AH259" s="5"/>
    </row>
    <row r="260" spans="1:34" ht="16.8" hidden="1" thickTop="1" thickBot="1" x14ac:dyDescent="0.35">
      <c r="A260" s="5"/>
      <c r="B260" s="5"/>
      <c r="C260" s="496">
        <f t="shared" ref="C260" si="271">C258+1</f>
        <v>127</v>
      </c>
      <c r="D260" s="204"/>
      <c r="E260" s="205"/>
      <c r="F260" s="206"/>
      <c r="G260" s="206"/>
      <c r="H260" s="207"/>
      <c r="I260" s="207"/>
      <c r="J260" s="208"/>
      <c r="K260" s="208"/>
      <c r="L260" s="344" t="s">
        <v>3</v>
      </c>
      <c r="M260" s="188"/>
      <c r="N260" s="188"/>
      <c r="O260" s="188"/>
      <c r="P260" s="188"/>
      <c r="Q260" s="189"/>
      <c r="R260" s="189"/>
      <c r="S260" s="189"/>
      <c r="T260" s="189"/>
      <c r="U260" s="189"/>
      <c r="V260" s="189"/>
      <c r="W260" s="189"/>
      <c r="X260" s="189"/>
      <c r="Y260" s="189"/>
      <c r="Z260" s="189"/>
      <c r="AA260" s="189"/>
      <c r="AB260" s="189"/>
      <c r="AC260" s="192"/>
      <c r="AD260" s="189"/>
      <c r="AE260" s="189"/>
      <c r="AF260" s="189"/>
      <c r="AG260" s="192"/>
      <c r="AH260" s="5"/>
    </row>
    <row r="261" spans="1:34" ht="16.8" hidden="1" thickTop="1" thickBot="1" x14ac:dyDescent="0.35">
      <c r="A261" s="5"/>
      <c r="B261" s="5"/>
      <c r="C261" s="496"/>
      <c r="D261" s="203">
        <f>D260</f>
        <v>0</v>
      </c>
      <c r="E261" s="203">
        <f t="shared" ref="E261:K261" si="272">E260</f>
        <v>0</v>
      </c>
      <c r="F261" s="187">
        <f t="shared" si="272"/>
        <v>0</v>
      </c>
      <c r="G261" s="187">
        <f t="shared" si="272"/>
        <v>0</v>
      </c>
      <c r="H261" s="187">
        <f t="shared" si="272"/>
        <v>0</v>
      </c>
      <c r="I261" s="187">
        <f t="shared" si="272"/>
        <v>0</v>
      </c>
      <c r="J261" s="202">
        <f t="shared" si="272"/>
        <v>0</v>
      </c>
      <c r="K261" s="202">
        <f t="shared" si="272"/>
        <v>0</v>
      </c>
      <c r="L261" s="344" t="s">
        <v>4</v>
      </c>
      <c r="M261" s="188"/>
      <c r="N261" s="188"/>
      <c r="O261" s="188"/>
      <c r="P261" s="188"/>
      <c r="Q261" s="189"/>
      <c r="R261" s="189"/>
      <c r="S261" s="189"/>
      <c r="T261" s="189"/>
      <c r="U261" s="189"/>
      <c r="V261" s="189"/>
      <c r="W261" s="189"/>
      <c r="X261" s="189"/>
      <c r="Y261" s="189"/>
      <c r="Z261" s="189"/>
      <c r="AA261" s="189"/>
      <c r="AB261" s="189"/>
      <c r="AC261" s="192"/>
      <c r="AD261" s="189"/>
      <c r="AE261" s="189"/>
      <c r="AF261" s="189"/>
      <c r="AG261" s="192"/>
      <c r="AH261" s="5"/>
    </row>
    <row r="262" spans="1:34" ht="16.8" hidden="1" thickTop="1" thickBot="1" x14ac:dyDescent="0.35">
      <c r="A262" s="5"/>
      <c r="B262" s="5"/>
      <c r="C262" s="496">
        <f t="shared" ref="C262" si="273">C260+1</f>
        <v>128</v>
      </c>
      <c r="D262" s="204"/>
      <c r="E262" s="205"/>
      <c r="F262" s="206"/>
      <c r="G262" s="206"/>
      <c r="H262" s="207"/>
      <c r="I262" s="207"/>
      <c r="J262" s="208"/>
      <c r="K262" s="208"/>
      <c r="L262" s="344" t="s">
        <v>3</v>
      </c>
      <c r="M262" s="188"/>
      <c r="N262" s="188"/>
      <c r="O262" s="188"/>
      <c r="P262" s="188"/>
      <c r="Q262" s="189"/>
      <c r="R262" s="189"/>
      <c r="S262" s="189"/>
      <c r="T262" s="189"/>
      <c r="U262" s="189"/>
      <c r="V262" s="189"/>
      <c r="W262" s="189"/>
      <c r="X262" s="189"/>
      <c r="Y262" s="189"/>
      <c r="Z262" s="189"/>
      <c r="AA262" s="189"/>
      <c r="AB262" s="189"/>
      <c r="AC262" s="192"/>
      <c r="AD262" s="189"/>
      <c r="AE262" s="189"/>
      <c r="AF262" s="189"/>
      <c r="AG262" s="192"/>
      <c r="AH262" s="5"/>
    </row>
    <row r="263" spans="1:34" ht="16.8" hidden="1" thickTop="1" thickBot="1" x14ac:dyDescent="0.35">
      <c r="A263" s="5"/>
      <c r="B263" s="5"/>
      <c r="C263" s="496"/>
      <c r="D263" s="203">
        <f>D262</f>
        <v>0</v>
      </c>
      <c r="E263" s="203">
        <f t="shared" ref="E263:K263" si="274">E262</f>
        <v>0</v>
      </c>
      <c r="F263" s="187">
        <f t="shared" si="274"/>
        <v>0</v>
      </c>
      <c r="G263" s="187">
        <f t="shared" si="274"/>
        <v>0</v>
      </c>
      <c r="H263" s="187">
        <f t="shared" si="274"/>
        <v>0</v>
      </c>
      <c r="I263" s="187">
        <f t="shared" si="274"/>
        <v>0</v>
      </c>
      <c r="J263" s="202">
        <f t="shared" si="274"/>
        <v>0</v>
      </c>
      <c r="K263" s="202">
        <f t="shared" si="274"/>
        <v>0</v>
      </c>
      <c r="L263" s="344" t="s">
        <v>4</v>
      </c>
      <c r="M263" s="188"/>
      <c r="N263" s="188"/>
      <c r="O263" s="188"/>
      <c r="P263" s="188"/>
      <c r="Q263" s="189"/>
      <c r="R263" s="189"/>
      <c r="S263" s="189"/>
      <c r="T263" s="189"/>
      <c r="U263" s="189"/>
      <c r="V263" s="189"/>
      <c r="W263" s="189"/>
      <c r="X263" s="189"/>
      <c r="Y263" s="189"/>
      <c r="Z263" s="189"/>
      <c r="AA263" s="189"/>
      <c r="AB263" s="189"/>
      <c r="AC263" s="192"/>
      <c r="AD263" s="189"/>
      <c r="AE263" s="189"/>
      <c r="AF263" s="189"/>
      <c r="AG263" s="192"/>
      <c r="AH263" s="5"/>
    </row>
    <row r="264" spans="1:34" ht="16.8" hidden="1" thickTop="1" thickBot="1" x14ac:dyDescent="0.35">
      <c r="A264" s="5"/>
      <c r="B264" s="5"/>
      <c r="C264" s="496">
        <f t="shared" ref="C264" si="275">C262+1</f>
        <v>129</v>
      </c>
      <c r="D264" s="204"/>
      <c r="E264" s="205"/>
      <c r="F264" s="206"/>
      <c r="G264" s="206"/>
      <c r="H264" s="207"/>
      <c r="I264" s="207"/>
      <c r="J264" s="208"/>
      <c r="K264" s="208"/>
      <c r="L264" s="344" t="s">
        <v>3</v>
      </c>
      <c r="M264" s="188"/>
      <c r="N264" s="188"/>
      <c r="O264" s="188"/>
      <c r="P264" s="188"/>
      <c r="Q264" s="188"/>
      <c r="R264" s="188"/>
      <c r="S264" s="188"/>
      <c r="T264" s="188"/>
      <c r="U264" s="188"/>
      <c r="V264" s="188"/>
      <c r="W264" s="188"/>
      <c r="X264" s="188"/>
      <c r="Y264" s="188"/>
      <c r="Z264" s="188"/>
      <c r="AA264" s="188"/>
      <c r="AB264" s="189"/>
      <c r="AC264" s="192"/>
      <c r="AD264" s="188"/>
      <c r="AE264" s="188"/>
      <c r="AF264" s="189"/>
      <c r="AG264" s="192"/>
      <c r="AH264" s="5"/>
    </row>
    <row r="265" spans="1:34" ht="16.8" hidden="1" thickTop="1" thickBot="1" x14ac:dyDescent="0.35">
      <c r="A265" s="5"/>
      <c r="B265" s="5"/>
      <c r="C265" s="496"/>
      <c r="D265" s="203">
        <f>D264</f>
        <v>0</v>
      </c>
      <c r="E265" s="203">
        <f t="shared" ref="E265:K265" si="276">E264</f>
        <v>0</v>
      </c>
      <c r="F265" s="187">
        <f t="shared" si="276"/>
        <v>0</v>
      </c>
      <c r="G265" s="187">
        <f t="shared" si="276"/>
        <v>0</v>
      </c>
      <c r="H265" s="187">
        <f t="shared" si="276"/>
        <v>0</v>
      </c>
      <c r="I265" s="187">
        <f t="shared" si="276"/>
        <v>0</v>
      </c>
      <c r="J265" s="202">
        <f t="shared" si="276"/>
        <v>0</v>
      </c>
      <c r="K265" s="202">
        <f t="shared" si="276"/>
        <v>0</v>
      </c>
      <c r="L265" s="344" t="s">
        <v>4</v>
      </c>
      <c r="M265" s="188"/>
      <c r="N265" s="188"/>
      <c r="O265" s="188"/>
      <c r="P265" s="188"/>
      <c r="Q265" s="188"/>
      <c r="R265" s="188"/>
      <c r="S265" s="188"/>
      <c r="T265" s="188"/>
      <c r="U265" s="188"/>
      <c r="V265" s="188"/>
      <c r="W265" s="188"/>
      <c r="X265" s="188"/>
      <c r="Y265" s="188"/>
      <c r="Z265" s="188"/>
      <c r="AA265" s="188"/>
      <c r="AB265" s="189"/>
      <c r="AC265" s="192"/>
      <c r="AD265" s="188"/>
      <c r="AE265" s="188"/>
      <c r="AF265" s="189"/>
      <c r="AG265" s="192"/>
      <c r="AH265" s="5"/>
    </row>
    <row r="266" spans="1:34" ht="16.8" hidden="1" thickTop="1" thickBot="1" x14ac:dyDescent="0.35">
      <c r="A266" s="5"/>
      <c r="B266" s="5"/>
      <c r="C266" s="496">
        <f t="shared" ref="C266" si="277">C264+1</f>
        <v>130</v>
      </c>
      <c r="D266" s="204"/>
      <c r="E266" s="205"/>
      <c r="F266" s="206"/>
      <c r="G266" s="206"/>
      <c r="H266" s="207"/>
      <c r="I266" s="207"/>
      <c r="J266" s="208"/>
      <c r="K266" s="208"/>
      <c r="L266" s="344" t="s">
        <v>3</v>
      </c>
      <c r="M266" s="188"/>
      <c r="N266" s="188"/>
      <c r="O266" s="188"/>
      <c r="P266" s="188"/>
      <c r="Q266" s="189"/>
      <c r="R266" s="189"/>
      <c r="S266" s="189"/>
      <c r="T266" s="189"/>
      <c r="U266" s="189"/>
      <c r="V266" s="189"/>
      <c r="W266" s="189"/>
      <c r="X266" s="189"/>
      <c r="Y266" s="189"/>
      <c r="Z266" s="189"/>
      <c r="AA266" s="189"/>
      <c r="AB266" s="189"/>
      <c r="AC266" s="192"/>
      <c r="AD266" s="189"/>
      <c r="AE266" s="189"/>
      <c r="AF266" s="189"/>
      <c r="AG266" s="192"/>
      <c r="AH266" s="5"/>
    </row>
    <row r="267" spans="1:34" ht="16.8" hidden="1" thickTop="1" thickBot="1" x14ac:dyDescent="0.35">
      <c r="A267" s="5"/>
      <c r="B267" s="5"/>
      <c r="C267" s="496"/>
      <c r="D267" s="203">
        <f>D266</f>
        <v>0</v>
      </c>
      <c r="E267" s="203">
        <f t="shared" ref="E267:K267" si="278">E266</f>
        <v>0</v>
      </c>
      <c r="F267" s="187">
        <f t="shared" si="278"/>
        <v>0</v>
      </c>
      <c r="G267" s="187">
        <f t="shared" si="278"/>
        <v>0</v>
      </c>
      <c r="H267" s="187">
        <f t="shared" si="278"/>
        <v>0</v>
      </c>
      <c r="I267" s="187">
        <f t="shared" si="278"/>
        <v>0</v>
      </c>
      <c r="J267" s="202">
        <f t="shared" si="278"/>
        <v>0</v>
      </c>
      <c r="K267" s="202">
        <f t="shared" si="278"/>
        <v>0</v>
      </c>
      <c r="L267" s="344" t="s">
        <v>4</v>
      </c>
      <c r="M267" s="188"/>
      <c r="N267" s="188"/>
      <c r="O267" s="188"/>
      <c r="P267" s="188"/>
      <c r="Q267" s="189"/>
      <c r="R267" s="189"/>
      <c r="S267" s="189"/>
      <c r="T267" s="189"/>
      <c r="U267" s="189"/>
      <c r="V267" s="189"/>
      <c r="W267" s="189"/>
      <c r="X267" s="189"/>
      <c r="Y267" s="189"/>
      <c r="Z267" s="189"/>
      <c r="AA267" s="189"/>
      <c r="AB267" s="189"/>
      <c r="AC267" s="192"/>
      <c r="AD267" s="189"/>
      <c r="AE267" s="189"/>
      <c r="AF267" s="189"/>
      <c r="AG267" s="192"/>
      <c r="AH267" s="5"/>
    </row>
    <row r="268" spans="1:34" ht="16.8" hidden="1" thickTop="1" thickBot="1" x14ac:dyDescent="0.35">
      <c r="A268" s="5"/>
      <c r="B268" s="5"/>
      <c r="C268" s="496">
        <f t="shared" ref="C268" si="279">C266+1</f>
        <v>131</v>
      </c>
      <c r="D268" s="204"/>
      <c r="E268" s="205"/>
      <c r="F268" s="206"/>
      <c r="G268" s="206"/>
      <c r="H268" s="207"/>
      <c r="I268" s="207"/>
      <c r="J268" s="208"/>
      <c r="K268" s="208"/>
      <c r="L268" s="344" t="s">
        <v>3</v>
      </c>
      <c r="M268" s="188"/>
      <c r="N268" s="188"/>
      <c r="O268" s="188"/>
      <c r="P268" s="188"/>
      <c r="Q268" s="189"/>
      <c r="R268" s="189"/>
      <c r="S268" s="189"/>
      <c r="T268" s="189"/>
      <c r="U268" s="189"/>
      <c r="V268" s="189"/>
      <c r="W268" s="189"/>
      <c r="X268" s="189"/>
      <c r="Y268" s="189"/>
      <c r="Z268" s="189"/>
      <c r="AA268" s="189"/>
      <c r="AB268" s="189"/>
      <c r="AC268" s="192"/>
      <c r="AD268" s="189"/>
      <c r="AE268" s="189"/>
      <c r="AF268" s="189"/>
      <c r="AG268" s="192"/>
      <c r="AH268" s="5"/>
    </row>
    <row r="269" spans="1:34" ht="16.8" hidden="1" thickTop="1" thickBot="1" x14ac:dyDescent="0.35">
      <c r="A269" s="5"/>
      <c r="B269" s="5"/>
      <c r="C269" s="496"/>
      <c r="D269" s="203">
        <f>D268</f>
        <v>0</v>
      </c>
      <c r="E269" s="203">
        <f t="shared" ref="E269:K269" si="280">E268</f>
        <v>0</v>
      </c>
      <c r="F269" s="187">
        <f t="shared" si="280"/>
        <v>0</v>
      </c>
      <c r="G269" s="187">
        <f t="shared" si="280"/>
        <v>0</v>
      </c>
      <c r="H269" s="187">
        <f t="shared" si="280"/>
        <v>0</v>
      </c>
      <c r="I269" s="187">
        <f t="shared" si="280"/>
        <v>0</v>
      </c>
      <c r="J269" s="202">
        <f t="shared" si="280"/>
        <v>0</v>
      </c>
      <c r="K269" s="202">
        <f t="shared" si="280"/>
        <v>0</v>
      </c>
      <c r="L269" s="344" t="s">
        <v>4</v>
      </c>
      <c r="M269" s="188"/>
      <c r="N269" s="188"/>
      <c r="O269" s="188"/>
      <c r="P269" s="188"/>
      <c r="Q269" s="189"/>
      <c r="R269" s="189"/>
      <c r="S269" s="189"/>
      <c r="T269" s="189"/>
      <c r="U269" s="189"/>
      <c r="V269" s="189"/>
      <c r="W269" s="189"/>
      <c r="X269" s="189"/>
      <c r="Y269" s="189"/>
      <c r="Z269" s="189"/>
      <c r="AA269" s="189"/>
      <c r="AB269" s="189"/>
      <c r="AC269" s="192"/>
      <c r="AD269" s="189"/>
      <c r="AE269" s="189"/>
      <c r="AF269" s="189"/>
      <c r="AG269" s="192"/>
      <c r="AH269" s="5"/>
    </row>
    <row r="270" spans="1:34" ht="16.8" hidden="1" thickTop="1" thickBot="1" x14ac:dyDescent="0.35">
      <c r="A270" s="5"/>
      <c r="B270" s="5"/>
      <c r="C270" s="496">
        <f t="shared" ref="C270" si="281">C268+1</f>
        <v>132</v>
      </c>
      <c r="D270" s="204"/>
      <c r="E270" s="205"/>
      <c r="F270" s="206"/>
      <c r="G270" s="206"/>
      <c r="H270" s="207"/>
      <c r="I270" s="207"/>
      <c r="J270" s="208"/>
      <c r="K270" s="208"/>
      <c r="L270" s="344" t="s">
        <v>3</v>
      </c>
      <c r="M270" s="188"/>
      <c r="N270" s="188"/>
      <c r="O270" s="188"/>
      <c r="P270" s="188"/>
      <c r="Q270" s="189"/>
      <c r="R270" s="189"/>
      <c r="S270" s="189"/>
      <c r="T270" s="189"/>
      <c r="U270" s="189"/>
      <c r="V270" s="189"/>
      <c r="W270" s="189"/>
      <c r="X270" s="189"/>
      <c r="Y270" s="189"/>
      <c r="Z270" s="189"/>
      <c r="AA270" s="189"/>
      <c r="AB270" s="189"/>
      <c r="AC270" s="192"/>
      <c r="AD270" s="189"/>
      <c r="AE270" s="189"/>
      <c r="AF270" s="189"/>
      <c r="AG270" s="192"/>
      <c r="AH270" s="5"/>
    </row>
    <row r="271" spans="1:34" ht="16.8" hidden="1" thickTop="1" thickBot="1" x14ac:dyDescent="0.35">
      <c r="A271" s="5"/>
      <c r="B271" s="5"/>
      <c r="C271" s="496"/>
      <c r="D271" s="203">
        <f>D270</f>
        <v>0</v>
      </c>
      <c r="E271" s="203">
        <f t="shared" ref="E271:K271" si="282">E270</f>
        <v>0</v>
      </c>
      <c r="F271" s="187">
        <f t="shared" si="282"/>
        <v>0</v>
      </c>
      <c r="G271" s="187">
        <f t="shared" si="282"/>
        <v>0</v>
      </c>
      <c r="H271" s="187">
        <f t="shared" si="282"/>
        <v>0</v>
      </c>
      <c r="I271" s="187">
        <f t="shared" si="282"/>
        <v>0</v>
      </c>
      <c r="J271" s="202">
        <f t="shared" si="282"/>
        <v>0</v>
      </c>
      <c r="K271" s="202">
        <f t="shared" si="282"/>
        <v>0</v>
      </c>
      <c r="L271" s="344" t="s">
        <v>4</v>
      </c>
      <c r="M271" s="188"/>
      <c r="N271" s="188"/>
      <c r="O271" s="188"/>
      <c r="P271" s="188"/>
      <c r="Q271" s="189"/>
      <c r="R271" s="189"/>
      <c r="S271" s="189"/>
      <c r="T271" s="189"/>
      <c r="U271" s="189"/>
      <c r="V271" s="189"/>
      <c r="W271" s="189"/>
      <c r="X271" s="189"/>
      <c r="Y271" s="189"/>
      <c r="Z271" s="189"/>
      <c r="AA271" s="189"/>
      <c r="AB271" s="189"/>
      <c r="AC271" s="192"/>
      <c r="AD271" s="189"/>
      <c r="AE271" s="189"/>
      <c r="AF271" s="189"/>
      <c r="AG271" s="192"/>
      <c r="AH271" s="5"/>
    </row>
    <row r="272" spans="1:34" ht="16.8" hidden="1" thickTop="1" thickBot="1" x14ac:dyDescent="0.35">
      <c r="A272" s="5"/>
      <c r="B272" s="5"/>
      <c r="C272" s="496">
        <f t="shared" ref="C272" si="283">C270+1</f>
        <v>133</v>
      </c>
      <c r="D272" s="204"/>
      <c r="E272" s="205"/>
      <c r="F272" s="206"/>
      <c r="G272" s="206"/>
      <c r="H272" s="207"/>
      <c r="I272" s="207"/>
      <c r="J272" s="208"/>
      <c r="K272" s="208"/>
      <c r="L272" s="344" t="s">
        <v>3</v>
      </c>
      <c r="M272" s="189"/>
      <c r="N272" s="189"/>
      <c r="O272" s="189"/>
      <c r="P272" s="189"/>
      <c r="Q272" s="189"/>
      <c r="R272" s="189"/>
      <c r="S272" s="189"/>
      <c r="T272" s="189"/>
      <c r="U272" s="189"/>
      <c r="V272" s="189"/>
      <c r="W272" s="189"/>
      <c r="X272" s="189"/>
      <c r="Y272" s="189"/>
      <c r="Z272" s="189"/>
      <c r="AA272" s="189"/>
      <c r="AB272" s="189"/>
      <c r="AC272" s="192"/>
      <c r="AD272" s="189"/>
      <c r="AE272" s="189"/>
      <c r="AF272" s="189"/>
      <c r="AG272" s="192"/>
      <c r="AH272" s="5"/>
    </row>
    <row r="273" spans="1:34" ht="16.8" hidden="1" thickTop="1" thickBot="1" x14ac:dyDescent="0.35">
      <c r="A273" s="5"/>
      <c r="B273" s="5"/>
      <c r="C273" s="496"/>
      <c r="D273" s="203">
        <f>D272</f>
        <v>0</v>
      </c>
      <c r="E273" s="203">
        <f t="shared" ref="E273:K273" si="284">E272</f>
        <v>0</v>
      </c>
      <c r="F273" s="187">
        <f t="shared" si="284"/>
        <v>0</v>
      </c>
      <c r="G273" s="187">
        <f t="shared" si="284"/>
        <v>0</v>
      </c>
      <c r="H273" s="187">
        <f t="shared" si="284"/>
        <v>0</v>
      </c>
      <c r="I273" s="187">
        <f t="shared" si="284"/>
        <v>0</v>
      </c>
      <c r="J273" s="202">
        <f t="shared" si="284"/>
        <v>0</v>
      </c>
      <c r="K273" s="202">
        <f t="shared" si="284"/>
        <v>0</v>
      </c>
      <c r="L273" s="344" t="s">
        <v>4</v>
      </c>
      <c r="M273" s="189"/>
      <c r="N273" s="189"/>
      <c r="O273" s="189"/>
      <c r="P273" s="189"/>
      <c r="Q273" s="189"/>
      <c r="R273" s="189"/>
      <c r="S273" s="189"/>
      <c r="T273" s="189"/>
      <c r="U273" s="189"/>
      <c r="V273" s="189"/>
      <c r="W273" s="189"/>
      <c r="X273" s="189"/>
      <c r="Y273" s="189"/>
      <c r="Z273" s="189"/>
      <c r="AA273" s="189"/>
      <c r="AB273" s="189"/>
      <c r="AC273" s="192"/>
      <c r="AD273" s="189"/>
      <c r="AE273" s="189"/>
      <c r="AF273" s="189"/>
      <c r="AG273" s="192"/>
      <c r="AH273" s="5"/>
    </row>
    <row r="274" spans="1:34" ht="16.8" hidden="1" thickTop="1" thickBot="1" x14ac:dyDescent="0.35">
      <c r="A274" s="5"/>
      <c r="B274" s="5"/>
      <c r="C274" s="496">
        <f t="shared" ref="C274" si="285">C272+1</f>
        <v>134</v>
      </c>
      <c r="D274" s="204"/>
      <c r="E274" s="205"/>
      <c r="F274" s="206"/>
      <c r="G274" s="206"/>
      <c r="H274" s="207"/>
      <c r="I274" s="207"/>
      <c r="J274" s="208"/>
      <c r="K274" s="208"/>
      <c r="L274" s="344" t="s">
        <v>3</v>
      </c>
      <c r="M274" s="189"/>
      <c r="N274" s="189"/>
      <c r="O274" s="189"/>
      <c r="P274" s="189"/>
      <c r="Q274" s="189"/>
      <c r="R274" s="189"/>
      <c r="S274" s="189"/>
      <c r="T274" s="189"/>
      <c r="U274" s="189"/>
      <c r="V274" s="189"/>
      <c r="W274" s="189"/>
      <c r="X274" s="189"/>
      <c r="Y274" s="189"/>
      <c r="Z274" s="189"/>
      <c r="AA274" s="189"/>
      <c r="AB274" s="189"/>
      <c r="AC274" s="192"/>
      <c r="AD274" s="189"/>
      <c r="AE274" s="189"/>
      <c r="AF274" s="189"/>
      <c r="AG274" s="192"/>
      <c r="AH274" s="5"/>
    </row>
    <row r="275" spans="1:34" ht="16.8" hidden="1" thickTop="1" thickBot="1" x14ac:dyDescent="0.35">
      <c r="A275" s="5"/>
      <c r="B275" s="5"/>
      <c r="C275" s="496"/>
      <c r="D275" s="203">
        <f>D274</f>
        <v>0</v>
      </c>
      <c r="E275" s="203">
        <f t="shared" ref="E275:K275" si="286">E274</f>
        <v>0</v>
      </c>
      <c r="F275" s="187">
        <f t="shared" si="286"/>
        <v>0</v>
      </c>
      <c r="G275" s="187">
        <f t="shared" si="286"/>
        <v>0</v>
      </c>
      <c r="H275" s="187">
        <f t="shared" si="286"/>
        <v>0</v>
      </c>
      <c r="I275" s="187">
        <f t="shared" si="286"/>
        <v>0</v>
      </c>
      <c r="J275" s="202">
        <f t="shared" si="286"/>
        <v>0</v>
      </c>
      <c r="K275" s="202">
        <f t="shared" si="286"/>
        <v>0</v>
      </c>
      <c r="L275" s="344" t="s">
        <v>4</v>
      </c>
      <c r="M275" s="189"/>
      <c r="N275" s="189"/>
      <c r="O275" s="189"/>
      <c r="P275" s="189"/>
      <c r="Q275" s="189"/>
      <c r="R275" s="189"/>
      <c r="S275" s="189"/>
      <c r="T275" s="189"/>
      <c r="U275" s="189"/>
      <c r="V275" s="189"/>
      <c r="W275" s="189"/>
      <c r="X275" s="189"/>
      <c r="Y275" s="189"/>
      <c r="Z275" s="189"/>
      <c r="AA275" s="189"/>
      <c r="AB275" s="189"/>
      <c r="AC275" s="192"/>
      <c r="AD275" s="189"/>
      <c r="AE275" s="189"/>
      <c r="AF275" s="189"/>
      <c r="AG275" s="192"/>
      <c r="AH275" s="5"/>
    </row>
    <row r="276" spans="1:34" ht="16.8" hidden="1" thickTop="1" thickBot="1" x14ac:dyDescent="0.35">
      <c r="A276" s="5"/>
      <c r="B276" s="5"/>
      <c r="C276" s="496">
        <f t="shared" ref="C276" si="287">C274+1</f>
        <v>135</v>
      </c>
      <c r="D276" s="204"/>
      <c r="E276" s="205"/>
      <c r="F276" s="206"/>
      <c r="G276" s="206"/>
      <c r="H276" s="207"/>
      <c r="I276" s="207"/>
      <c r="J276" s="208"/>
      <c r="K276" s="208"/>
      <c r="L276" s="344" t="s">
        <v>3</v>
      </c>
      <c r="M276" s="189"/>
      <c r="N276" s="189"/>
      <c r="O276" s="189"/>
      <c r="P276" s="189"/>
      <c r="Q276" s="189"/>
      <c r="R276" s="189"/>
      <c r="S276" s="189"/>
      <c r="T276" s="189"/>
      <c r="U276" s="189"/>
      <c r="V276" s="189"/>
      <c r="W276" s="189"/>
      <c r="X276" s="189"/>
      <c r="Y276" s="189"/>
      <c r="Z276" s="189"/>
      <c r="AA276" s="189"/>
      <c r="AB276" s="189"/>
      <c r="AC276" s="192"/>
      <c r="AD276" s="189"/>
      <c r="AE276" s="189"/>
      <c r="AF276" s="189"/>
      <c r="AG276" s="192"/>
      <c r="AH276" s="5"/>
    </row>
    <row r="277" spans="1:34" ht="16.8" hidden="1" thickTop="1" thickBot="1" x14ac:dyDescent="0.35">
      <c r="A277" s="5"/>
      <c r="B277" s="5"/>
      <c r="C277" s="496"/>
      <c r="D277" s="203">
        <f>D276</f>
        <v>0</v>
      </c>
      <c r="E277" s="203">
        <f t="shared" ref="E277:K277" si="288">E276</f>
        <v>0</v>
      </c>
      <c r="F277" s="187">
        <f t="shared" si="288"/>
        <v>0</v>
      </c>
      <c r="G277" s="187">
        <f t="shared" si="288"/>
        <v>0</v>
      </c>
      <c r="H277" s="187">
        <f t="shared" si="288"/>
        <v>0</v>
      </c>
      <c r="I277" s="187">
        <f t="shared" si="288"/>
        <v>0</v>
      </c>
      <c r="J277" s="202">
        <f t="shared" si="288"/>
        <v>0</v>
      </c>
      <c r="K277" s="202">
        <f t="shared" si="288"/>
        <v>0</v>
      </c>
      <c r="L277" s="344" t="s">
        <v>4</v>
      </c>
      <c r="M277" s="189"/>
      <c r="N277" s="189"/>
      <c r="O277" s="189"/>
      <c r="P277" s="189"/>
      <c r="Q277" s="189"/>
      <c r="R277" s="189"/>
      <c r="S277" s="189"/>
      <c r="T277" s="189"/>
      <c r="U277" s="189"/>
      <c r="V277" s="189"/>
      <c r="W277" s="189"/>
      <c r="X277" s="189"/>
      <c r="Y277" s="189"/>
      <c r="Z277" s="189"/>
      <c r="AA277" s="189"/>
      <c r="AB277" s="189"/>
      <c r="AC277" s="192"/>
      <c r="AD277" s="189"/>
      <c r="AE277" s="189"/>
      <c r="AF277" s="189"/>
      <c r="AG277" s="192"/>
      <c r="AH277" s="5"/>
    </row>
    <row r="278" spans="1:34" ht="16.8" hidden="1" thickTop="1" thickBot="1" x14ac:dyDescent="0.35">
      <c r="A278" s="5"/>
      <c r="B278" s="5"/>
      <c r="C278" s="496">
        <f t="shared" ref="C278" si="289">C276+1</f>
        <v>136</v>
      </c>
      <c r="D278" s="204"/>
      <c r="E278" s="205"/>
      <c r="F278" s="206"/>
      <c r="G278" s="206"/>
      <c r="H278" s="207"/>
      <c r="I278" s="207"/>
      <c r="J278" s="208"/>
      <c r="K278" s="208"/>
      <c r="L278" s="344" t="s">
        <v>3</v>
      </c>
      <c r="M278" s="189"/>
      <c r="N278" s="189"/>
      <c r="O278" s="189"/>
      <c r="P278" s="189"/>
      <c r="Q278" s="189"/>
      <c r="R278" s="189"/>
      <c r="S278" s="189"/>
      <c r="T278" s="189"/>
      <c r="U278" s="189"/>
      <c r="V278" s="189"/>
      <c r="W278" s="189"/>
      <c r="X278" s="189"/>
      <c r="Y278" s="189"/>
      <c r="Z278" s="189"/>
      <c r="AA278" s="189"/>
      <c r="AB278" s="189"/>
      <c r="AC278" s="192"/>
      <c r="AD278" s="189"/>
      <c r="AE278" s="189"/>
      <c r="AF278" s="189"/>
      <c r="AG278" s="192"/>
      <c r="AH278" s="5"/>
    </row>
    <row r="279" spans="1:34" ht="16.8" hidden="1" thickTop="1" thickBot="1" x14ac:dyDescent="0.35">
      <c r="A279" s="5"/>
      <c r="B279" s="5"/>
      <c r="C279" s="496"/>
      <c r="D279" s="203">
        <f>D278</f>
        <v>0</v>
      </c>
      <c r="E279" s="203">
        <f t="shared" ref="E279:K279" si="290">E278</f>
        <v>0</v>
      </c>
      <c r="F279" s="187">
        <f t="shared" si="290"/>
        <v>0</v>
      </c>
      <c r="G279" s="187">
        <f t="shared" si="290"/>
        <v>0</v>
      </c>
      <c r="H279" s="187">
        <f t="shared" si="290"/>
        <v>0</v>
      </c>
      <c r="I279" s="187">
        <f t="shared" si="290"/>
        <v>0</v>
      </c>
      <c r="J279" s="202">
        <f t="shared" si="290"/>
        <v>0</v>
      </c>
      <c r="K279" s="202">
        <f t="shared" si="290"/>
        <v>0</v>
      </c>
      <c r="L279" s="344" t="s">
        <v>4</v>
      </c>
      <c r="M279" s="189"/>
      <c r="N279" s="189"/>
      <c r="O279" s="189"/>
      <c r="P279" s="189"/>
      <c r="Q279" s="189"/>
      <c r="R279" s="189"/>
      <c r="S279" s="189"/>
      <c r="T279" s="189"/>
      <c r="U279" s="189"/>
      <c r="V279" s="189"/>
      <c r="W279" s="189"/>
      <c r="X279" s="189"/>
      <c r="Y279" s="189"/>
      <c r="Z279" s="189"/>
      <c r="AA279" s="189"/>
      <c r="AB279" s="189"/>
      <c r="AC279" s="192"/>
      <c r="AD279" s="189"/>
      <c r="AE279" s="189"/>
      <c r="AF279" s="189"/>
      <c r="AG279" s="192"/>
      <c r="AH279" s="5"/>
    </row>
    <row r="280" spans="1:34" ht="16.8" hidden="1" thickTop="1" thickBot="1" x14ac:dyDescent="0.35">
      <c r="A280" s="5"/>
      <c r="B280" s="5"/>
      <c r="C280" s="496">
        <f t="shared" ref="C280" si="291">C278+1</f>
        <v>137</v>
      </c>
      <c r="D280" s="204"/>
      <c r="E280" s="205"/>
      <c r="F280" s="206"/>
      <c r="G280" s="206"/>
      <c r="H280" s="207"/>
      <c r="I280" s="207"/>
      <c r="J280" s="208"/>
      <c r="K280" s="208"/>
      <c r="L280" s="344" t="s">
        <v>3</v>
      </c>
      <c r="M280" s="189"/>
      <c r="N280" s="189"/>
      <c r="O280" s="189"/>
      <c r="P280" s="189"/>
      <c r="Q280" s="189"/>
      <c r="R280" s="189"/>
      <c r="S280" s="189"/>
      <c r="T280" s="189"/>
      <c r="U280" s="189"/>
      <c r="V280" s="189"/>
      <c r="W280" s="189"/>
      <c r="X280" s="189"/>
      <c r="Y280" s="189"/>
      <c r="Z280" s="189"/>
      <c r="AA280" s="189"/>
      <c r="AB280" s="189"/>
      <c r="AC280" s="192"/>
      <c r="AD280" s="189"/>
      <c r="AE280" s="189"/>
      <c r="AF280" s="189"/>
      <c r="AG280" s="192"/>
      <c r="AH280" s="5"/>
    </row>
    <row r="281" spans="1:34" ht="16.8" hidden="1" thickTop="1" thickBot="1" x14ac:dyDescent="0.35">
      <c r="A281" s="5"/>
      <c r="B281" s="5"/>
      <c r="C281" s="496"/>
      <c r="D281" s="203">
        <f>D280</f>
        <v>0</v>
      </c>
      <c r="E281" s="203">
        <f t="shared" ref="E281:K281" si="292">E280</f>
        <v>0</v>
      </c>
      <c r="F281" s="187">
        <f t="shared" si="292"/>
        <v>0</v>
      </c>
      <c r="G281" s="187">
        <f t="shared" si="292"/>
        <v>0</v>
      </c>
      <c r="H281" s="187">
        <f t="shared" si="292"/>
        <v>0</v>
      </c>
      <c r="I281" s="187">
        <f t="shared" si="292"/>
        <v>0</v>
      </c>
      <c r="J281" s="202">
        <f t="shared" si="292"/>
        <v>0</v>
      </c>
      <c r="K281" s="202">
        <f t="shared" si="292"/>
        <v>0</v>
      </c>
      <c r="L281" s="344" t="s">
        <v>4</v>
      </c>
      <c r="M281" s="189"/>
      <c r="N281" s="189"/>
      <c r="O281" s="189"/>
      <c r="P281" s="189"/>
      <c r="Q281" s="189"/>
      <c r="R281" s="189"/>
      <c r="S281" s="189"/>
      <c r="T281" s="189"/>
      <c r="U281" s="189"/>
      <c r="V281" s="189"/>
      <c r="W281" s="189"/>
      <c r="X281" s="189"/>
      <c r="Y281" s="189"/>
      <c r="Z281" s="189"/>
      <c r="AA281" s="189"/>
      <c r="AB281" s="189"/>
      <c r="AC281" s="192"/>
      <c r="AD281" s="189"/>
      <c r="AE281" s="189"/>
      <c r="AF281" s="189"/>
      <c r="AG281" s="192"/>
      <c r="AH281" s="5"/>
    </row>
    <row r="282" spans="1:34" ht="16.8" hidden="1" thickTop="1" thickBot="1" x14ac:dyDescent="0.35">
      <c r="A282" s="5"/>
      <c r="B282" s="5"/>
      <c r="C282" s="496">
        <f t="shared" ref="C282" si="293">C280+1</f>
        <v>138</v>
      </c>
      <c r="D282" s="204"/>
      <c r="E282" s="205"/>
      <c r="F282" s="206"/>
      <c r="G282" s="206"/>
      <c r="H282" s="207"/>
      <c r="I282" s="207"/>
      <c r="J282" s="208"/>
      <c r="K282" s="208"/>
      <c r="L282" s="344" t="s">
        <v>3</v>
      </c>
      <c r="M282" s="189"/>
      <c r="N282" s="189"/>
      <c r="O282" s="189"/>
      <c r="P282" s="189"/>
      <c r="Q282" s="189"/>
      <c r="R282" s="189"/>
      <c r="S282" s="189"/>
      <c r="T282" s="189"/>
      <c r="U282" s="189"/>
      <c r="V282" s="189"/>
      <c r="W282" s="189"/>
      <c r="X282" s="189"/>
      <c r="Y282" s="189"/>
      <c r="Z282" s="189"/>
      <c r="AA282" s="189"/>
      <c r="AB282" s="189"/>
      <c r="AC282" s="192"/>
      <c r="AD282" s="189"/>
      <c r="AE282" s="189"/>
      <c r="AF282" s="189"/>
      <c r="AG282" s="192"/>
      <c r="AH282" s="5"/>
    </row>
    <row r="283" spans="1:34" ht="16.8" hidden="1" thickTop="1" thickBot="1" x14ac:dyDescent="0.35">
      <c r="A283" s="5"/>
      <c r="B283" s="5"/>
      <c r="C283" s="496"/>
      <c r="D283" s="203">
        <f>D282</f>
        <v>0</v>
      </c>
      <c r="E283" s="203">
        <f t="shared" ref="E283:K283" si="294">E282</f>
        <v>0</v>
      </c>
      <c r="F283" s="187">
        <f t="shared" si="294"/>
        <v>0</v>
      </c>
      <c r="G283" s="187">
        <f t="shared" si="294"/>
        <v>0</v>
      </c>
      <c r="H283" s="187">
        <f t="shared" si="294"/>
        <v>0</v>
      </c>
      <c r="I283" s="187">
        <f t="shared" si="294"/>
        <v>0</v>
      </c>
      <c r="J283" s="202">
        <f t="shared" si="294"/>
        <v>0</v>
      </c>
      <c r="K283" s="202">
        <f t="shared" si="294"/>
        <v>0</v>
      </c>
      <c r="L283" s="344" t="s">
        <v>4</v>
      </c>
      <c r="M283" s="189"/>
      <c r="N283" s="189"/>
      <c r="O283" s="189"/>
      <c r="P283" s="189"/>
      <c r="Q283" s="189"/>
      <c r="R283" s="189"/>
      <c r="S283" s="189"/>
      <c r="T283" s="189"/>
      <c r="U283" s="189"/>
      <c r="V283" s="189"/>
      <c r="W283" s="189"/>
      <c r="X283" s="189"/>
      <c r="Y283" s="189"/>
      <c r="Z283" s="189"/>
      <c r="AA283" s="189"/>
      <c r="AB283" s="189"/>
      <c r="AC283" s="192"/>
      <c r="AD283" s="189"/>
      <c r="AE283" s="189"/>
      <c r="AF283" s="189"/>
      <c r="AG283" s="192"/>
      <c r="AH283" s="5"/>
    </row>
    <row r="284" spans="1:34" ht="16.8" hidden="1" thickTop="1" thickBot="1" x14ac:dyDescent="0.35">
      <c r="A284" s="5"/>
      <c r="B284" s="5"/>
      <c r="C284" s="496">
        <f t="shared" ref="C284" si="295">C282+1</f>
        <v>139</v>
      </c>
      <c r="D284" s="204"/>
      <c r="E284" s="205"/>
      <c r="F284" s="206"/>
      <c r="G284" s="206"/>
      <c r="H284" s="207"/>
      <c r="I284" s="207"/>
      <c r="J284" s="208"/>
      <c r="K284" s="208"/>
      <c r="L284" s="344" t="s">
        <v>3</v>
      </c>
      <c r="M284" s="189"/>
      <c r="N284" s="189"/>
      <c r="O284" s="189"/>
      <c r="P284" s="189"/>
      <c r="Q284" s="189"/>
      <c r="R284" s="189"/>
      <c r="S284" s="189"/>
      <c r="T284" s="189"/>
      <c r="U284" s="189"/>
      <c r="V284" s="189"/>
      <c r="W284" s="189"/>
      <c r="X284" s="189"/>
      <c r="Y284" s="189"/>
      <c r="Z284" s="189"/>
      <c r="AA284" s="189"/>
      <c r="AB284" s="189"/>
      <c r="AC284" s="192"/>
      <c r="AD284" s="189"/>
      <c r="AE284" s="189"/>
      <c r="AF284" s="189"/>
      <c r="AG284" s="192"/>
      <c r="AH284" s="5"/>
    </row>
    <row r="285" spans="1:34" ht="16.8" hidden="1" thickTop="1" thickBot="1" x14ac:dyDescent="0.35">
      <c r="A285" s="5"/>
      <c r="B285" s="5"/>
      <c r="C285" s="496"/>
      <c r="D285" s="203">
        <f>D284</f>
        <v>0</v>
      </c>
      <c r="E285" s="203">
        <f t="shared" ref="E285:K285" si="296">E284</f>
        <v>0</v>
      </c>
      <c r="F285" s="187">
        <f t="shared" si="296"/>
        <v>0</v>
      </c>
      <c r="G285" s="187">
        <f t="shared" si="296"/>
        <v>0</v>
      </c>
      <c r="H285" s="187">
        <f t="shared" si="296"/>
        <v>0</v>
      </c>
      <c r="I285" s="187">
        <f t="shared" si="296"/>
        <v>0</v>
      </c>
      <c r="J285" s="202">
        <f t="shared" si="296"/>
        <v>0</v>
      </c>
      <c r="K285" s="202">
        <f t="shared" si="296"/>
        <v>0</v>
      </c>
      <c r="L285" s="344" t="s">
        <v>4</v>
      </c>
      <c r="M285" s="189"/>
      <c r="N285" s="189"/>
      <c r="O285" s="189"/>
      <c r="P285" s="189"/>
      <c r="Q285" s="189"/>
      <c r="R285" s="189"/>
      <c r="S285" s="189"/>
      <c r="T285" s="189"/>
      <c r="U285" s="189"/>
      <c r="V285" s="189"/>
      <c r="W285" s="189"/>
      <c r="X285" s="189"/>
      <c r="Y285" s="189"/>
      <c r="Z285" s="189"/>
      <c r="AA285" s="189"/>
      <c r="AB285" s="189"/>
      <c r="AC285" s="192"/>
      <c r="AD285" s="189"/>
      <c r="AE285" s="189"/>
      <c r="AF285" s="189"/>
      <c r="AG285" s="192"/>
      <c r="AH285" s="5"/>
    </row>
    <row r="286" spans="1:34" ht="16.8" hidden="1" thickTop="1" thickBot="1" x14ac:dyDescent="0.35">
      <c r="A286" s="5"/>
      <c r="B286" s="5"/>
      <c r="C286" s="496">
        <f t="shared" ref="C286" si="297">C284+1</f>
        <v>140</v>
      </c>
      <c r="D286" s="204"/>
      <c r="E286" s="205"/>
      <c r="F286" s="206"/>
      <c r="G286" s="206"/>
      <c r="H286" s="207"/>
      <c r="I286" s="207"/>
      <c r="J286" s="208"/>
      <c r="K286" s="208"/>
      <c r="L286" s="344" t="s">
        <v>3</v>
      </c>
      <c r="M286" s="189"/>
      <c r="N286" s="189"/>
      <c r="O286" s="189"/>
      <c r="P286" s="189"/>
      <c r="Q286" s="189"/>
      <c r="R286" s="189"/>
      <c r="S286" s="189"/>
      <c r="T286" s="189"/>
      <c r="U286" s="189"/>
      <c r="V286" s="189"/>
      <c r="W286" s="189"/>
      <c r="X286" s="189"/>
      <c r="Y286" s="189"/>
      <c r="Z286" s="189"/>
      <c r="AA286" s="189"/>
      <c r="AB286" s="189"/>
      <c r="AC286" s="192"/>
      <c r="AD286" s="189"/>
      <c r="AE286" s="189"/>
      <c r="AF286" s="189"/>
      <c r="AG286" s="192"/>
      <c r="AH286" s="5"/>
    </row>
    <row r="287" spans="1:34" ht="16.8" hidden="1" thickTop="1" thickBot="1" x14ac:dyDescent="0.35">
      <c r="A287" s="5"/>
      <c r="B287" s="5"/>
      <c r="C287" s="496"/>
      <c r="D287" s="203">
        <f>D286</f>
        <v>0</v>
      </c>
      <c r="E287" s="203">
        <f t="shared" ref="E287:K287" si="298">E286</f>
        <v>0</v>
      </c>
      <c r="F287" s="187">
        <f t="shared" si="298"/>
        <v>0</v>
      </c>
      <c r="G287" s="187">
        <f t="shared" si="298"/>
        <v>0</v>
      </c>
      <c r="H287" s="187">
        <f t="shared" si="298"/>
        <v>0</v>
      </c>
      <c r="I287" s="187">
        <f t="shared" si="298"/>
        <v>0</v>
      </c>
      <c r="J287" s="202">
        <f t="shared" si="298"/>
        <v>0</v>
      </c>
      <c r="K287" s="202">
        <f t="shared" si="298"/>
        <v>0</v>
      </c>
      <c r="L287" s="344" t="s">
        <v>4</v>
      </c>
      <c r="M287" s="189"/>
      <c r="N287" s="189"/>
      <c r="O287" s="189"/>
      <c r="P287" s="189"/>
      <c r="Q287" s="189"/>
      <c r="R287" s="189"/>
      <c r="S287" s="189"/>
      <c r="T287" s="189"/>
      <c r="U287" s="189"/>
      <c r="V287" s="189"/>
      <c r="W287" s="189"/>
      <c r="X287" s="189"/>
      <c r="Y287" s="189"/>
      <c r="Z287" s="189"/>
      <c r="AA287" s="189"/>
      <c r="AB287" s="189"/>
      <c r="AC287" s="192"/>
      <c r="AD287" s="189"/>
      <c r="AE287" s="189"/>
      <c r="AF287" s="189"/>
      <c r="AG287" s="192"/>
      <c r="AH287" s="5"/>
    </row>
    <row r="288" spans="1:34" ht="16.8" hidden="1" thickTop="1" thickBot="1" x14ac:dyDescent="0.35">
      <c r="A288" s="5"/>
      <c r="B288" s="5"/>
      <c r="C288" s="496">
        <f t="shared" ref="C288" si="299">C286+1</f>
        <v>141</v>
      </c>
      <c r="D288" s="204"/>
      <c r="E288" s="205"/>
      <c r="F288" s="206"/>
      <c r="G288" s="206"/>
      <c r="H288" s="207"/>
      <c r="I288" s="207"/>
      <c r="J288" s="208"/>
      <c r="K288" s="208"/>
      <c r="L288" s="344" t="s">
        <v>3</v>
      </c>
      <c r="M288" s="189"/>
      <c r="N288" s="189"/>
      <c r="O288" s="189"/>
      <c r="P288" s="189"/>
      <c r="Q288" s="189"/>
      <c r="R288" s="189"/>
      <c r="S288" s="189"/>
      <c r="T288" s="189"/>
      <c r="U288" s="189"/>
      <c r="V288" s="189"/>
      <c r="W288" s="189"/>
      <c r="X288" s="189"/>
      <c r="Y288" s="189"/>
      <c r="Z288" s="189"/>
      <c r="AA288" s="189"/>
      <c r="AB288" s="189"/>
      <c r="AC288" s="192"/>
      <c r="AD288" s="189"/>
      <c r="AE288" s="189"/>
      <c r="AF288" s="189"/>
      <c r="AG288" s="192"/>
      <c r="AH288" s="5"/>
    </row>
    <row r="289" spans="1:34" ht="16.8" hidden="1" thickTop="1" thickBot="1" x14ac:dyDescent="0.35">
      <c r="A289" s="5"/>
      <c r="B289" s="5"/>
      <c r="C289" s="496"/>
      <c r="D289" s="203">
        <f>D288</f>
        <v>0</v>
      </c>
      <c r="E289" s="203">
        <f t="shared" ref="E289:K289" si="300">E288</f>
        <v>0</v>
      </c>
      <c r="F289" s="187">
        <f t="shared" si="300"/>
        <v>0</v>
      </c>
      <c r="G289" s="187">
        <f t="shared" si="300"/>
        <v>0</v>
      </c>
      <c r="H289" s="187">
        <f t="shared" si="300"/>
        <v>0</v>
      </c>
      <c r="I289" s="187">
        <f t="shared" si="300"/>
        <v>0</v>
      </c>
      <c r="J289" s="202">
        <f t="shared" si="300"/>
        <v>0</v>
      </c>
      <c r="K289" s="202">
        <f t="shared" si="300"/>
        <v>0</v>
      </c>
      <c r="L289" s="344" t="s">
        <v>4</v>
      </c>
      <c r="M289" s="189"/>
      <c r="N289" s="189"/>
      <c r="O289" s="189"/>
      <c r="P289" s="189"/>
      <c r="Q289" s="189"/>
      <c r="R289" s="189"/>
      <c r="S289" s="189"/>
      <c r="T289" s="189"/>
      <c r="U289" s="189"/>
      <c r="V289" s="189"/>
      <c r="W289" s="189"/>
      <c r="X289" s="189"/>
      <c r="Y289" s="189"/>
      <c r="Z289" s="189"/>
      <c r="AA289" s="189"/>
      <c r="AB289" s="189"/>
      <c r="AC289" s="192"/>
      <c r="AD289" s="189"/>
      <c r="AE289" s="189"/>
      <c r="AF289" s="189"/>
      <c r="AG289" s="192"/>
      <c r="AH289" s="5"/>
    </row>
    <row r="290" spans="1:34" ht="16.8" hidden="1" thickTop="1" thickBot="1" x14ac:dyDescent="0.35">
      <c r="A290" s="5"/>
      <c r="B290" s="5"/>
      <c r="C290" s="496">
        <f t="shared" ref="C290" si="301">C288+1</f>
        <v>142</v>
      </c>
      <c r="D290" s="204"/>
      <c r="E290" s="205"/>
      <c r="F290" s="206"/>
      <c r="G290" s="206"/>
      <c r="H290" s="207"/>
      <c r="I290" s="207"/>
      <c r="J290" s="208"/>
      <c r="K290" s="208"/>
      <c r="L290" s="344" t="s">
        <v>3</v>
      </c>
      <c r="M290" s="189"/>
      <c r="N290" s="189"/>
      <c r="O290" s="189"/>
      <c r="P290" s="189"/>
      <c r="Q290" s="189"/>
      <c r="R290" s="189"/>
      <c r="S290" s="189"/>
      <c r="T290" s="189"/>
      <c r="U290" s="189"/>
      <c r="V290" s="189"/>
      <c r="W290" s="189"/>
      <c r="X290" s="189"/>
      <c r="Y290" s="189"/>
      <c r="Z290" s="189"/>
      <c r="AA290" s="189"/>
      <c r="AB290" s="189"/>
      <c r="AC290" s="192"/>
      <c r="AD290" s="189"/>
      <c r="AE290" s="189"/>
      <c r="AF290" s="189"/>
      <c r="AG290" s="192"/>
      <c r="AH290" s="5"/>
    </row>
    <row r="291" spans="1:34" ht="16.8" hidden="1" thickTop="1" thickBot="1" x14ac:dyDescent="0.35">
      <c r="A291" s="5"/>
      <c r="B291" s="5"/>
      <c r="C291" s="496"/>
      <c r="D291" s="203">
        <f>D290</f>
        <v>0</v>
      </c>
      <c r="E291" s="203">
        <f t="shared" ref="E291:K291" si="302">E290</f>
        <v>0</v>
      </c>
      <c r="F291" s="187">
        <f t="shared" si="302"/>
        <v>0</v>
      </c>
      <c r="G291" s="187">
        <f t="shared" si="302"/>
        <v>0</v>
      </c>
      <c r="H291" s="187">
        <f t="shared" si="302"/>
        <v>0</v>
      </c>
      <c r="I291" s="187">
        <f t="shared" si="302"/>
        <v>0</v>
      </c>
      <c r="J291" s="202">
        <f t="shared" si="302"/>
        <v>0</v>
      </c>
      <c r="K291" s="202">
        <f t="shared" si="302"/>
        <v>0</v>
      </c>
      <c r="L291" s="344" t="s">
        <v>4</v>
      </c>
      <c r="M291" s="189"/>
      <c r="N291" s="189"/>
      <c r="O291" s="189"/>
      <c r="P291" s="189"/>
      <c r="Q291" s="189"/>
      <c r="R291" s="189"/>
      <c r="S291" s="189"/>
      <c r="T291" s="189"/>
      <c r="U291" s="189"/>
      <c r="V291" s="189"/>
      <c r="W291" s="189"/>
      <c r="X291" s="189"/>
      <c r="Y291" s="189"/>
      <c r="Z291" s="189"/>
      <c r="AA291" s="189"/>
      <c r="AB291" s="189"/>
      <c r="AC291" s="192"/>
      <c r="AD291" s="189"/>
      <c r="AE291" s="189"/>
      <c r="AF291" s="189"/>
      <c r="AG291" s="192"/>
      <c r="AH291" s="5"/>
    </row>
    <row r="292" spans="1:34" ht="16.8" hidden="1" thickTop="1" thickBot="1" x14ac:dyDescent="0.35">
      <c r="A292" s="5"/>
      <c r="B292" s="5"/>
      <c r="C292" s="496">
        <f t="shared" ref="C292" si="303">C290+1</f>
        <v>143</v>
      </c>
      <c r="D292" s="204"/>
      <c r="E292" s="205"/>
      <c r="F292" s="206"/>
      <c r="G292" s="206"/>
      <c r="H292" s="207"/>
      <c r="I292" s="207"/>
      <c r="J292" s="208"/>
      <c r="K292" s="208"/>
      <c r="L292" s="344" t="s">
        <v>3</v>
      </c>
      <c r="M292" s="189"/>
      <c r="N292" s="189"/>
      <c r="O292" s="189"/>
      <c r="P292" s="189"/>
      <c r="Q292" s="189"/>
      <c r="R292" s="189"/>
      <c r="S292" s="189"/>
      <c r="T292" s="189"/>
      <c r="U292" s="189"/>
      <c r="V292" s="189"/>
      <c r="W292" s="189"/>
      <c r="X292" s="189"/>
      <c r="Y292" s="189"/>
      <c r="Z292" s="189"/>
      <c r="AA292" s="189"/>
      <c r="AB292" s="189"/>
      <c r="AC292" s="192"/>
      <c r="AD292" s="189"/>
      <c r="AE292" s="189"/>
      <c r="AF292" s="189"/>
      <c r="AG292" s="192"/>
      <c r="AH292" s="5"/>
    </row>
    <row r="293" spans="1:34" ht="16.8" hidden="1" thickTop="1" thickBot="1" x14ac:dyDescent="0.35">
      <c r="A293" s="5"/>
      <c r="B293" s="5"/>
      <c r="C293" s="496"/>
      <c r="D293" s="203">
        <f>D292</f>
        <v>0</v>
      </c>
      <c r="E293" s="203">
        <f t="shared" ref="E293:K293" si="304">E292</f>
        <v>0</v>
      </c>
      <c r="F293" s="187">
        <f t="shared" si="304"/>
        <v>0</v>
      </c>
      <c r="G293" s="187">
        <f t="shared" si="304"/>
        <v>0</v>
      </c>
      <c r="H293" s="187">
        <f t="shared" si="304"/>
        <v>0</v>
      </c>
      <c r="I293" s="187">
        <f t="shared" si="304"/>
        <v>0</v>
      </c>
      <c r="J293" s="202">
        <f t="shared" si="304"/>
        <v>0</v>
      </c>
      <c r="K293" s="202">
        <f t="shared" si="304"/>
        <v>0</v>
      </c>
      <c r="L293" s="344" t="s">
        <v>4</v>
      </c>
      <c r="M293" s="189"/>
      <c r="N293" s="189"/>
      <c r="O293" s="189"/>
      <c r="P293" s="189"/>
      <c r="Q293" s="189"/>
      <c r="R293" s="189"/>
      <c r="S293" s="189"/>
      <c r="T293" s="189"/>
      <c r="U293" s="189"/>
      <c r="V293" s="189"/>
      <c r="W293" s="189"/>
      <c r="X293" s="189"/>
      <c r="Y293" s="189"/>
      <c r="Z293" s="189"/>
      <c r="AA293" s="189"/>
      <c r="AB293" s="189"/>
      <c r="AC293" s="192"/>
      <c r="AD293" s="189"/>
      <c r="AE293" s="189"/>
      <c r="AF293" s="189"/>
      <c r="AG293" s="192"/>
      <c r="AH293" s="5"/>
    </row>
    <row r="294" spans="1:34" ht="16.8" hidden="1" thickTop="1" thickBot="1" x14ac:dyDescent="0.35">
      <c r="A294" s="5"/>
      <c r="B294" s="5"/>
      <c r="C294" s="496">
        <f t="shared" ref="C294" si="305">C292+1</f>
        <v>144</v>
      </c>
      <c r="D294" s="204"/>
      <c r="E294" s="205"/>
      <c r="F294" s="206"/>
      <c r="G294" s="206"/>
      <c r="H294" s="207"/>
      <c r="I294" s="207"/>
      <c r="J294" s="208"/>
      <c r="K294" s="208"/>
      <c r="L294" s="344" t="s">
        <v>3</v>
      </c>
      <c r="M294" s="189"/>
      <c r="N294" s="189"/>
      <c r="O294" s="189"/>
      <c r="P294" s="189"/>
      <c r="Q294" s="189"/>
      <c r="R294" s="189"/>
      <c r="S294" s="189"/>
      <c r="T294" s="189"/>
      <c r="U294" s="189"/>
      <c r="V294" s="189"/>
      <c r="W294" s="189"/>
      <c r="X294" s="189"/>
      <c r="Y294" s="189"/>
      <c r="Z294" s="189"/>
      <c r="AA294" s="189"/>
      <c r="AB294" s="189"/>
      <c r="AC294" s="192"/>
      <c r="AD294" s="189"/>
      <c r="AE294" s="189"/>
      <c r="AF294" s="189"/>
      <c r="AG294" s="192"/>
      <c r="AH294" s="5"/>
    </row>
    <row r="295" spans="1:34" ht="16.8" hidden="1" thickTop="1" thickBot="1" x14ac:dyDescent="0.35">
      <c r="A295" s="5"/>
      <c r="B295" s="5"/>
      <c r="C295" s="496"/>
      <c r="D295" s="203">
        <f>D294</f>
        <v>0</v>
      </c>
      <c r="E295" s="203">
        <f t="shared" ref="E295:K295" si="306">E294</f>
        <v>0</v>
      </c>
      <c r="F295" s="187">
        <f t="shared" si="306"/>
        <v>0</v>
      </c>
      <c r="G295" s="187">
        <f t="shared" si="306"/>
        <v>0</v>
      </c>
      <c r="H295" s="187">
        <f t="shared" si="306"/>
        <v>0</v>
      </c>
      <c r="I295" s="187">
        <f t="shared" si="306"/>
        <v>0</v>
      </c>
      <c r="J295" s="202">
        <f t="shared" si="306"/>
        <v>0</v>
      </c>
      <c r="K295" s="202">
        <f t="shared" si="306"/>
        <v>0</v>
      </c>
      <c r="L295" s="344" t="s">
        <v>4</v>
      </c>
      <c r="M295" s="189"/>
      <c r="N295" s="189"/>
      <c r="O295" s="189"/>
      <c r="P295" s="189"/>
      <c r="Q295" s="189"/>
      <c r="R295" s="189"/>
      <c r="S295" s="189"/>
      <c r="T295" s="189"/>
      <c r="U295" s="189"/>
      <c r="V295" s="189"/>
      <c r="W295" s="189"/>
      <c r="X295" s="189"/>
      <c r="Y295" s="189"/>
      <c r="Z295" s="189"/>
      <c r="AA295" s="189"/>
      <c r="AB295" s="189"/>
      <c r="AC295" s="192"/>
      <c r="AD295" s="189"/>
      <c r="AE295" s="189"/>
      <c r="AF295" s="189"/>
      <c r="AG295" s="192"/>
      <c r="AH295" s="5"/>
    </row>
    <row r="296" spans="1:34" ht="16.8" hidden="1" thickTop="1" thickBot="1" x14ac:dyDescent="0.35">
      <c r="A296" s="5"/>
      <c r="B296" s="5"/>
      <c r="C296" s="496">
        <f t="shared" ref="C296" si="307">C294+1</f>
        <v>145</v>
      </c>
      <c r="D296" s="204"/>
      <c r="E296" s="205"/>
      <c r="F296" s="206"/>
      <c r="G296" s="206"/>
      <c r="H296" s="207"/>
      <c r="I296" s="207"/>
      <c r="J296" s="208"/>
      <c r="K296" s="208"/>
      <c r="L296" s="344" t="s">
        <v>3</v>
      </c>
      <c r="M296" s="189"/>
      <c r="N296" s="189"/>
      <c r="O296" s="189"/>
      <c r="P296" s="189"/>
      <c r="Q296" s="189"/>
      <c r="R296" s="189"/>
      <c r="S296" s="189"/>
      <c r="T296" s="189"/>
      <c r="U296" s="189"/>
      <c r="V296" s="189"/>
      <c r="W296" s="189"/>
      <c r="X296" s="189"/>
      <c r="Y296" s="189"/>
      <c r="Z296" s="189"/>
      <c r="AA296" s="189"/>
      <c r="AB296" s="189"/>
      <c r="AC296" s="192"/>
      <c r="AD296" s="189"/>
      <c r="AE296" s="189"/>
      <c r="AF296" s="189"/>
      <c r="AG296" s="192"/>
      <c r="AH296" s="5"/>
    </row>
    <row r="297" spans="1:34" ht="16.8" hidden="1" thickTop="1" thickBot="1" x14ac:dyDescent="0.35">
      <c r="A297" s="5"/>
      <c r="B297" s="5"/>
      <c r="C297" s="496"/>
      <c r="D297" s="203">
        <f>D296</f>
        <v>0</v>
      </c>
      <c r="E297" s="203">
        <f t="shared" ref="E297:K297" si="308">E296</f>
        <v>0</v>
      </c>
      <c r="F297" s="187">
        <f t="shared" si="308"/>
        <v>0</v>
      </c>
      <c r="G297" s="187">
        <f t="shared" si="308"/>
        <v>0</v>
      </c>
      <c r="H297" s="187">
        <f t="shared" si="308"/>
        <v>0</v>
      </c>
      <c r="I297" s="187">
        <f t="shared" si="308"/>
        <v>0</v>
      </c>
      <c r="J297" s="202">
        <f t="shared" si="308"/>
        <v>0</v>
      </c>
      <c r="K297" s="202">
        <f t="shared" si="308"/>
        <v>0</v>
      </c>
      <c r="L297" s="344" t="s">
        <v>4</v>
      </c>
      <c r="M297" s="189"/>
      <c r="N297" s="189"/>
      <c r="O297" s="189"/>
      <c r="P297" s="189"/>
      <c r="Q297" s="189"/>
      <c r="R297" s="189"/>
      <c r="S297" s="189"/>
      <c r="T297" s="189"/>
      <c r="U297" s="189"/>
      <c r="V297" s="189"/>
      <c r="W297" s="189"/>
      <c r="X297" s="189"/>
      <c r="Y297" s="189"/>
      <c r="Z297" s="189"/>
      <c r="AA297" s="189"/>
      <c r="AB297" s="189"/>
      <c r="AC297" s="192"/>
      <c r="AD297" s="189"/>
      <c r="AE297" s="189"/>
      <c r="AF297" s="189"/>
      <c r="AG297" s="192"/>
      <c r="AH297" s="5"/>
    </row>
    <row r="298" spans="1:34" ht="16.8" hidden="1" thickTop="1" thickBot="1" x14ac:dyDescent="0.35">
      <c r="A298" s="5"/>
      <c r="B298" s="5"/>
      <c r="C298" s="496">
        <f t="shared" ref="C298" si="309">C296+1</f>
        <v>146</v>
      </c>
      <c r="D298" s="204"/>
      <c r="E298" s="205"/>
      <c r="F298" s="206"/>
      <c r="G298" s="206"/>
      <c r="H298" s="207"/>
      <c r="I298" s="207"/>
      <c r="J298" s="208"/>
      <c r="K298" s="208"/>
      <c r="L298" s="344" t="s">
        <v>3</v>
      </c>
      <c r="M298" s="189"/>
      <c r="N298" s="189"/>
      <c r="O298" s="189"/>
      <c r="P298" s="189"/>
      <c r="Q298" s="189"/>
      <c r="R298" s="189"/>
      <c r="S298" s="189"/>
      <c r="T298" s="189"/>
      <c r="U298" s="189"/>
      <c r="V298" s="189"/>
      <c r="W298" s="189"/>
      <c r="X298" s="189"/>
      <c r="Y298" s="189"/>
      <c r="Z298" s="189"/>
      <c r="AA298" s="189"/>
      <c r="AB298" s="189"/>
      <c r="AC298" s="192"/>
      <c r="AD298" s="189"/>
      <c r="AE298" s="189"/>
      <c r="AF298" s="189"/>
      <c r="AG298" s="192"/>
      <c r="AH298" s="5"/>
    </row>
    <row r="299" spans="1:34" ht="16.8" hidden="1" thickTop="1" thickBot="1" x14ac:dyDescent="0.35">
      <c r="A299" s="5"/>
      <c r="B299" s="5"/>
      <c r="C299" s="497"/>
      <c r="D299" s="203">
        <f>D298</f>
        <v>0</v>
      </c>
      <c r="E299" s="203">
        <f t="shared" ref="E299:K299" si="310">E298</f>
        <v>0</v>
      </c>
      <c r="F299" s="187">
        <f t="shared" si="310"/>
        <v>0</v>
      </c>
      <c r="G299" s="187">
        <f t="shared" si="310"/>
        <v>0</v>
      </c>
      <c r="H299" s="187">
        <f t="shared" si="310"/>
        <v>0</v>
      </c>
      <c r="I299" s="187">
        <f t="shared" si="310"/>
        <v>0</v>
      </c>
      <c r="J299" s="202">
        <f t="shared" si="310"/>
        <v>0</v>
      </c>
      <c r="K299" s="202">
        <f t="shared" si="310"/>
        <v>0</v>
      </c>
      <c r="L299" s="362" t="s">
        <v>4</v>
      </c>
      <c r="M299" s="194"/>
      <c r="N299" s="194"/>
      <c r="O299" s="194"/>
      <c r="P299" s="194"/>
      <c r="Q299" s="194"/>
      <c r="R299" s="194"/>
      <c r="S299" s="194"/>
      <c r="T299" s="194"/>
      <c r="U299" s="194"/>
      <c r="V299" s="194"/>
      <c r="W299" s="194"/>
      <c r="X299" s="194"/>
      <c r="Y299" s="194"/>
      <c r="Z299" s="194"/>
      <c r="AA299" s="194"/>
      <c r="AB299" s="194"/>
      <c r="AC299" s="195"/>
      <c r="AD299" s="194"/>
      <c r="AE299" s="194"/>
      <c r="AF299" s="194"/>
      <c r="AG299" s="195"/>
      <c r="AH299" s="5"/>
    </row>
    <row r="300" spans="1:34" ht="16.8" hidden="1" thickTop="1" thickBot="1" x14ac:dyDescent="0.35">
      <c r="A300" s="5"/>
      <c r="B300" s="5"/>
      <c r="C300" s="496">
        <f t="shared" ref="C300" si="311">C298+1</f>
        <v>147</v>
      </c>
      <c r="D300" s="204"/>
      <c r="E300" s="205"/>
      <c r="F300" s="206"/>
      <c r="G300" s="206"/>
      <c r="H300" s="207"/>
      <c r="I300" s="207"/>
      <c r="J300" s="208"/>
      <c r="K300" s="208"/>
      <c r="L300" s="344" t="s">
        <v>3</v>
      </c>
      <c r="M300" s="188"/>
      <c r="N300" s="188"/>
      <c r="O300" s="188"/>
      <c r="P300" s="188"/>
      <c r="Q300" s="189"/>
      <c r="R300" s="189"/>
      <c r="S300" s="189"/>
      <c r="T300" s="189"/>
      <c r="U300" s="189"/>
      <c r="V300" s="189"/>
      <c r="W300" s="189"/>
      <c r="X300" s="189"/>
      <c r="Y300" s="189"/>
      <c r="Z300" s="189"/>
      <c r="AA300" s="189"/>
      <c r="AB300" s="189"/>
      <c r="AC300" s="192"/>
      <c r="AD300" s="189"/>
      <c r="AE300" s="189"/>
      <c r="AF300" s="189"/>
      <c r="AG300" s="192"/>
      <c r="AH300" s="5"/>
    </row>
    <row r="301" spans="1:34" ht="16.8" hidden="1" thickTop="1" thickBot="1" x14ac:dyDescent="0.35">
      <c r="A301" s="5"/>
      <c r="B301" s="5"/>
      <c r="C301" s="496"/>
      <c r="D301" s="203">
        <f>D300</f>
        <v>0</v>
      </c>
      <c r="E301" s="203">
        <f t="shared" ref="E301:K301" si="312">E300</f>
        <v>0</v>
      </c>
      <c r="F301" s="187">
        <f t="shared" si="312"/>
        <v>0</v>
      </c>
      <c r="G301" s="187">
        <f t="shared" si="312"/>
        <v>0</v>
      </c>
      <c r="H301" s="187">
        <f t="shared" si="312"/>
        <v>0</v>
      </c>
      <c r="I301" s="187">
        <f t="shared" si="312"/>
        <v>0</v>
      </c>
      <c r="J301" s="202">
        <f t="shared" si="312"/>
        <v>0</v>
      </c>
      <c r="K301" s="202">
        <f t="shared" si="312"/>
        <v>0</v>
      </c>
      <c r="L301" s="344" t="s">
        <v>4</v>
      </c>
      <c r="M301" s="188"/>
      <c r="N301" s="188"/>
      <c r="O301" s="188"/>
      <c r="P301" s="188"/>
      <c r="Q301" s="189"/>
      <c r="R301" s="189"/>
      <c r="S301" s="189"/>
      <c r="T301" s="189"/>
      <c r="U301" s="189"/>
      <c r="V301" s="189"/>
      <c r="W301" s="189"/>
      <c r="X301" s="189"/>
      <c r="Y301" s="189"/>
      <c r="Z301" s="189"/>
      <c r="AA301" s="189"/>
      <c r="AB301" s="189"/>
      <c r="AC301" s="192"/>
      <c r="AD301" s="189"/>
      <c r="AE301" s="189"/>
      <c r="AF301" s="189"/>
      <c r="AG301" s="192"/>
      <c r="AH301" s="5"/>
    </row>
    <row r="302" spans="1:34" ht="16.8" hidden="1" thickTop="1" thickBot="1" x14ac:dyDescent="0.35">
      <c r="A302" s="5"/>
      <c r="B302" s="5"/>
      <c r="C302" s="496">
        <f t="shared" ref="C302" si="313">C300+1</f>
        <v>148</v>
      </c>
      <c r="D302" s="204"/>
      <c r="E302" s="205"/>
      <c r="F302" s="206"/>
      <c r="G302" s="206"/>
      <c r="H302" s="207"/>
      <c r="I302" s="207"/>
      <c r="J302" s="208"/>
      <c r="K302" s="208"/>
      <c r="L302" s="344" t="s">
        <v>3</v>
      </c>
      <c r="M302" s="188"/>
      <c r="N302" s="188"/>
      <c r="O302" s="188"/>
      <c r="P302" s="188"/>
      <c r="Q302" s="188"/>
      <c r="R302" s="188"/>
      <c r="S302" s="188"/>
      <c r="T302" s="188"/>
      <c r="U302" s="188"/>
      <c r="V302" s="188"/>
      <c r="W302" s="188"/>
      <c r="X302" s="188"/>
      <c r="Y302" s="188"/>
      <c r="Z302" s="188"/>
      <c r="AA302" s="188"/>
      <c r="AB302" s="188"/>
      <c r="AC302" s="192"/>
      <c r="AD302" s="188"/>
      <c r="AE302" s="188"/>
      <c r="AF302" s="188"/>
      <c r="AG302" s="192"/>
      <c r="AH302" s="5"/>
    </row>
    <row r="303" spans="1:34" ht="16.8" hidden="1" thickTop="1" thickBot="1" x14ac:dyDescent="0.35">
      <c r="A303" s="5"/>
      <c r="B303" s="5"/>
      <c r="C303" s="496"/>
      <c r="D303" s="203">
        <f>D302</f>
        <v>0</v>
      </c>
      <c r="E303" s="203">
        <f t="shared" ref="E303:K303" si="314">E302</f>
        <v>0</v>
      </c>
      <c r="F303" s="187">
        <f t="shared" si="314"/>
        <v>0</v>
      </c>
      <c r="G303" s="187">
        <f t="shared" si="314"/>
        <v>0</v>
      </c>
      <c r="H303" s="187">
        <f t="shared" si="314"/>
        <v>0</v>
      </c>
      <c r="I303" s="187">
        <f t="shared" si="314"/>
        <v>0</v>
      </c>
      <c r="J303" s="202">
        <f t="shared" si="314"/>
        <v>0</v>
      </c>
      <c r="K303" s="202">
        <f t="shared" si="314"/>
        <v>0</v>
      </c>
      <c r="L303" s="344" t="s">
        <v>4</v>
      </c>
      <c r="M303" s="188"/>
      <c r="N303" s="188"/>
      <c r="O303" s="188"/>
      <c r="P303" s="188"/>
      <c r="Q303" s="188"/>
      <c r="R303" s="188"/>
      <c r="S303" s="188"/>
      <c r="T303" s="188"/>
      <c r="U303" s="188"/>
      <c r="V303" s="188"/>
      <c r="W303" s="188"/>
      <c r="X303" s="188"/>
      <c r="Y303" s="188"/>
      <c r="Z303" s="188"/>
      <c r="AA303" s="188"/>
      <c r="AB303" s="188"/>
      <c r="AC303" s="192"/>
      <c r="AD303" s="188"/>
      <c r="AE303" s="188"/>
      <c r="AF303" s="188"/>
      <c r="AG303" s="192"/>
      <c r="AH303" s="5"/>
    </row>
    <row r="304" spans="1:34" ht="16.8" hidden="1" thickTop="1" thickBot="1" x14ac:dyDescent="0.35">
      <c r="A304" s="5"/>
      <c r="B304" s="5"/>
      <c r="C304" s="496">
        <f t="shared" ref="C304" si="315">C302+1</f>
        <v>149</v>
      </c>
      <c r="D304" s="204"/>
      <c r="E304" s="205"/>
      <c r="F304" s="206"/>
      <c r="G304" s="206"/>
      <c r="H304" s="207"/>
      <c r="I304" s="207"/>
      <c r="J304" s="208"/>
      <c r="K304" s="208"/>
      <c r="L304" s="344" t="s">
        <v>3</v>
      </c>
      <c r="M304" s="188"/>
      <c r="N304" s="188"/>
      <c r="O304" s="188"/>
      <c r="P304" s="188"/>
      <c r="Q304" s="188"/>
      <c r="R304" s="188"/>
      <c r="S304" s="188"/>
      <c r="T304" s="188"/>
      <c r="U304" s="188"/>
      <c r="V304" s="188"/>
      <c r="W304" s="188"/>
      <c r="X304" s="188"/>
      <c r="Y304" s="188"/>
      <c r="Z304" s="188"/>
      <c r="AA304" s="188"/>
      <c r="AB304" s="188"/>
      <c r="AC304" s="193"/>
      <c r="AD304" s="188"/>
      <c r="AE304" s="188"/>
      <c r="AF304" s="188"/>
      <c r="AG304" s="193"/>
      <c r="AH304" s="5"/>
    </row>
    <row r="305" spans="1:34" ht="16.8" hidden="1" thickTop="1" thickBot="1" x14ac:dyDescent="0.35">
      <c r="A305" s="5"/>
      <c r="B305" s="5"/>
      <c r="C305" s="496"/>
      <c r="D305" s="203">
        <f>D304</f>
        <v>0</v>
      </c>
      <c r="E305" s="203">
        <f t="shared" ref="E305:K305" si="316">E304</f>
        <v>0</v>
      </c>
      <c r="F305" s="187">
        <f t="shared" si="316"/>
        <v>0</v>
      </c>
      <c r="G305" s="187">
        <f t="shared" si="316"/>
        <v>0</v>
      </c>
      <c r="H305" s="187">
        <f t="shared" si="316"/>
        <v>0</v>
      </c>
      <c r="I305" s="187">
        <f t="shared" si="316"/>
        <v>0</v>
      </c>
      <c r="J305" s="202">
        <f t="shared" si="316"/>
        <v>0</v>
      </c>
      <c r="K305" s="202">
        <f t="shared" si="316"/>
        <v>0</v>
      </c>
      <c r="L305" s="344" t="s">
        <v>4</v>
      </c>
      <c r="M305" s="188"/>
      <c r="N305" s="188"/>
      <c r="O305" s="188"/>
      <c r="P305" s="188"/>
      <c r="Q305" s="188"/>
      <c r="R305" s="188"/>
      <c r="S305" s="188"/>
      <c r="T305" s="188"/>
      <c r="U305" s="188"/>
      <c r="V305" s="188"/>
      <c r="W305" s="188"/>
      <c r="X305" s="188"/>
      <c r="Y305" s="188"/>
      <c r="Z305" s="188"/>
      <c r="AA305" s="188"/>
      <c r="AB305" s="188"/>
      <c r="AC305" s="193"/>
      <c r="AD305" s="188"/>
      <c r="AE305" s="188"/>
      <c r="AF305" s="188"/>
      <c r="AG305" s="193"/>
      <c r="AH305" s="5"/>
    </row>
    <row r="306" spans="1:34" ht="16.8" hidden="1" thickTop="1" thickBot="1" x14ac:dyDescent="0.35">
      <c r="A306" s="5"/>
      <c r="B306" s="5"/>
      <c r="C306" s="496">
        <f t="shared" ref="C306" si="317">C304+1</f>
        <v>150</v>
      </c>
      <c r="D306" s="204"/>
      <c r="E306" s="205"/>
      <c r="F306" s="206"/>
      <c r="G306" s="206"/>
      <c r="H306" s="207"/>
      <c r="I306" s="207"/>
      <c r="J306" s="208"/>
      <c r="K306" s="208"/>
      <c r="L306" s="344" t="s">
        <v>3</v>
      </c>
      <c r="M306" s="188"/>
      <c r="N306" s="188"/>
      <c r="O306" s="188"/>
      <c r="P306" s="188"/>
      <c r="Q306" s="188"/>
      <c r="R306" s="188"/>
      <c r="S306" s="188"/>
      <c r="T306" s="188"/>
      <c r="U306" s="188"/>
      <c r="V306" s="188"/>
      <c r="W306" s="188"/>
      <c r="X306" s="188"/>
      <c r="Y306" s="188"/>
      <c r="Z306" s="188"/>
      <c r="AA306" s="188"/>
      <c r="AB306" s="188"/>
      <c r="AC306" s="193"/>
      <c r="AD306" s="188"/>
      <c r="AE306" s="188"/>
      <c r="AF306" s="188"/>
      <c r="AG306" s="193"/>
      <c r="AH306" s="5"/>
    </row>
    <row r="307" spans="1:34" ht="16.8" hidden="1" thickTop="1" thickBot="1" x14ac:dyDescent="0.35">
      <c r="A307" s="5"/>
      <c r="B307" s="5"/>
      <c r="C307" s="496"/>
      <c r="D307" s="203">
        <f>D306</f>
        <v>0</v>
      </c>
      <c r="E307" s="203">
        <f t="shared" ref="E307:K307" si="318">E306</f>
        <v>0</v>
      </c>
      <c r="F307" s="187">
        <f t="shared" si="318"/>
        <v>0</v>
      </c>
      <c r="G307" s="187">
        <f t="shared" si="318"/>
        <v>0</v>
      </c>
      <c r="H307" s="187">
        <f t="shared" si="318"/>
        <v>0</v>
      </c>
      <c r="I307" s="187">
        <f t="shared" si="318"/>
        <v>0</v>
      </c>
      <c r="J307" s="202">
        <f t="shared" si="318"/>
        <v>0</v>
      </c>
      <c r="K307" s="202">
        <f t="shared" si="318"/>
        <v>0</v>
      </c>
      <c r="L307" s="344" t="s">
        <v>4</v>
      </c>
      <c r="M307" s="188"/>
      <c r="N307" s="188"/>
      <c r="O307" s="188"/>
      <c r="P307" s="188"/>
      <c r="Q307" s="188"/>
      <c r="R307" s="188"/>
      <c r="S307" s="188"/>
      <c r="T307" s="188"/>
      <c r="U307" s="188"/>
      <c r="V307" s="188"/>
      <c r="W307" s="188"/>
      <c r="X307" s="188"/>
      <c r="Y307" s="188"/>
      <c r="Z307" s="188"/>
      <c r="AA307" s="188"/>
      <c r="AB307" s="188"/>
      <c r="AC307" s="193"/>
      <c r="AD307" s="188"/>
      <c r="AE307" s="188"/>
      <c r="AF307" s="188"/>
      <c r="AG307" s="193"/>
      <c r="AH307" s="5"/>
    </row>
    <row r="308" spans="1:34" ht="16.8" hidden="1" thickTop="1" thickBot="1" x14ac:dyDescent="0.35">
      <c r="A308" s="5"/>
      <c r="B308" s="5"/>
      <c r="C308" s="496">
        <f t="shared" ref="C308" si="319">C306+1</f>
        <v>151</v>
      </c>
      <c r="D308" s="204"/>
      <c r="E308" s="205"/>
      <c r="F308" s="206"/>
      <c r="G308" s="206"/>
      <c r="H308" s="207"/>
      <c r="I308" s="207"/>
      <c r="J308" s="208"/>
      <c r="K308" s="208"/>
      <c r="L308" s="344" t="s">
        <v>3</v>
      </c>
      <c r="M308" s="188"/>
      <c r="N308" s="188"/>
      <c r="O308" s="188"/>
      <c r="P308" s="188"/>
      <c r="Q308" s="189"/>
      <c r="R308" s="189"/>
      <c r="S308" s="189"/>
      <c r="T308" s="189"/>
      <c r="U308" s="189"/>
      <c r="V308" s="189"/>
      <c r="W308" s="189"/>
      <c r="X308" s="189"/>
      <c r="Y308" s="189"/>
      <c r="Z308" s="189"/>
      <c r="AA308" s="189"/>
      <c r="AB308" s="189"/>
      <c r="AC308" s="192"/>
      <c r="AD308" s="189"/>
      <c r="AE308" s="189"/>
      <c r="AF308" s="189"/>
      <c r="AG308" s="192"/>
      <c r="AH308" s="5"/>
    </row>
    <row r="309" spans="1:34" ht="16.8" hidden="1" thickTop="1" thickBot="1" x14ac:dyDescent="0.35">
      <c r="A309" s="5"/>
      <c r="B309" s="5"/>
      <c r="C309" s="496"/>
      <c r="D309" s="203">
        <f>D308</f>
        <v>0</v>
      </c>
      <c r="E309" s="203">
        <f t="shared" ref="E309:K309" si="320">E308</f>
        <v>0</v>
      </c>
      <c r="F309" s="187">
        <f t="shared" si="320"/>
        <v>0</v>
      </c>
      <c r="G309" s="187">
        <f t="shared" si="320"/>
        <v>0</v>
      </c>
      <c r="H309" s="187">
        <f t="shared" si="320"/>
        <v>0</v>
      </c>
      <c r="I309" s="187">
        <f t="shared" si="320"/>
        <v>0</v>
      </c>
      <c r="J309" s="202">
        <f t="shared" si="320"/>
        <v>0</v>
      </c>
      <c r="K309" s="202">
        <f t="shared" si="320"/>
        <v>0</v>
      </c>
      <c r="L309" s="344" t="s">
        <v>4</v>
      </c>
      <c r="M309" s="188"/>
      <c r="N309" s="188"/>
      <c r="O309" s="188"/>
      <c r="P309" s="188"/>
      <c r="Q309" s="189"/>
      <c r="R309" s="189"/>
      <c r="S309" s="189"/>
      <c r="T309" s="189"/>
      <c r="U309" s="189"/>
      <c r="V309" s="189"/>
      <c r="W309" s="189"/>
      <c r="X309" s="189"/>
      <c r="Y309" s="189"/>
      <c r="Z309" s="189"/>
      <c r="AA309" s="189"/>
      <c r="AB309" s="189"/>
      <c r="AC309" s="192"/>
      <c r="AD309" s="189"/>
      <c r="AE309" s="189"/>
      <c r="AF309" s="189"/>
      <c r="AG309" s="192"/>
      <c r="AH309" s="5"/>
    </row>
    <row r="310" spans="1:34" ht="16.8" hidden="1" thickTop="1" thickBot="1" x14ac:dyDescent="0.35">
      <c r="A310" s="5"/>
      <c r="B310" s="5"/>
      <c r="C310" s="496">
        <f t="shared" ref="C310" si="321">C308+1</f>
        <v>152</v>
      </c>
      <c r="D310" s="204"/>
      <c r="E310" s="205"/>
      <c r="F310" s="206"/>
      <c r="G310" s="206"/>
      <c r="H310" s="207"/>
      <c r="I310" s="207"/>
      <c r="J310" s="208"/>
      <c r="K310" s="208"/>
      <c r="L310" s="344" t="s">
        <v>3</v>
      </c>
      <c r="M310" s="188"/>
      <c r="N310" s="188"/>
      <c r="O310" s="188"/>
      <c r="P310" s="188"/>
      <c r="Q310" s="189"/>
      <c r="R310" s="189"/>
      <c r="S310" s="189"/>
      <c r="T310" s="189"/>
      <c r="U310" s="189"/>
      <c r="V310" s="189"/>
      <c r="W310" s="189"/>
      <c r="X310" s="189"/>
      <c r="Y310" s="189"/>
      <c r="Z310" s="189"/>
      <c r="AA310" s="189"/>
      <c r="AB310" s="189"/>
      <c r="AC310" s="192"/>
      <c r="AD310" s="189"/>
      <c r="AE310" s="189"/>
      <c r="AF310" s="189"/>
      <c r="AG310" s="192"/>
      <c r="AH310" s="5"/>
    </row>
    <row r="311" spans="1:34" ht="16.8" hidden="1" thickTop="1" thickBot="1" x14ac:dyDescent="0.35">
      <c r="A311" s="5"/>
      <c r="B311" s="5"/>
      <c r="C311" s="496"/>
      <c r="D311" s="203">
        <f>D310</f>
        <v>0</v>
      </c>
      <c r="E311" s="203">
        <f t="shared" ref="E311:K311" si="322">E310</f>
        <v>0</v>
      </c>
      <c r="F311" s="187">
        <f t="shared" si="322"/>
        <v>0</v>
      </c>
      <c r="G311" s="187">
        <f t="shared" si="322"/>
        <v>0</v>
      </c>
      <c r="H311" s="187">
        <f t="shared" si="322"/>
        <v>0</v>
      </c>
      <c r="I311" s="187">
        <f t="shared" si="322"/>
        <v>0</v>
      </c>
      <c r="J311" s="202">
        <f t="shared" si="322"/>
        <v>0</v>
      </c>
      <c r="K311" s="202">
        <f t="shared" si="322"/>
        <v>0</v>
      </c>
      <c r="L311" s="344" t="s">
        <v>4</v>
      </c>
      <c r="M311" s="188"/>
      <c r="N311" s="188"/>
      <c r="O311" s="188"/>
      <c r="P311" s="188"/>
      <c r="Q311" s="189"/>
      <c r="R311" s="189"/>
      <c r="S311" s="189"/>
      <c r="T311" s="189"/>
      <c r="U311" s="189"/>
      <c r="V311" s="189"/>
      <c r="W311" s="189"/>
      <c r="X311" s="189"/>
      <c r="Y311" s="189"/>
      <c r="Z311" s="189"/>
      <c r="AA311" s="189"/>
      <c r="AB311" s="189"/>
      <c r="AC311" s="192"/>
      <c r="AD311" s="189"/>
      <c r="AE311" s="189"/>
      <c r="AF311" s="189"/>
      <c r="AG311" s="192"/>
      <c r="AH311" s="5"/>
    </row>
    <row r="312" spans="1:34" ht="16.8" hidden="1" thickTop="1" thickBot="1" x14ac:dyDescent="0.35">
      <c r="A312" s="5"/>
      <c r="B312" s="5"/>
      <c r="C312" s="496">
        <f t="shared" ref="C312" si="323">C310+1</f>
        <v>153</v>
      </c>
      <c r="D312" s="204"/>
      <c r="E312" s="205"/>
      <c r="F312" s="206"/>
      <c r="G312" s="206"/>
      <c r="H312" s="207"/>
      <c r="I312" s="207"/>
      <c r="J312" s="208"/>
      <c r="K312" s="208"/>
      <c r="L312" s="344" t="s">
        <v>3</v>
      </c>
      <c r="M312" s="188"/>
      <c r="N312" s="188"/>
      <c r="O312" s="188"/>
      <c r="P312" s="188"/>
      <c r="Q312" s="189"/>
      <c r="R312" s="189"/>
      <c r="S312" s="189"/>
      <c r="T312" s="189"/>
      <c r="U312" s="189"/>
      <c r="V312" s="189"/>
      <c r="W312" s="189"/>
      <c r="X312" s="189"/>
      <c r="Y312" s="189"/>
      <c r="Z312" s="189"/>
      <c r="AA312" s="189"/>
      <c r="AB312" s="189"/>
      <c r="AC312" s="192"/>
      <c r="AD312" s="189"/>
      <c r="AE312" s="189"/>
      <c r="AF312" s="189"/>
      <c r="AG312" s="192"/>
      <c r="AH312" s="5"/>
    </row>
    <row r="313" spans="1:34" ht="16.8" hidden="1" thickTop="1" thickBot="1" x14ac:dyDescent="0.35">
      <c r="A313" s="5"/>
      <c r="B313" s="5"/>
      <c r="C313" s="496"/>
      <c r="D313" s="203">
        <f>D312</f>
        <v>0</v>
      </c>
      <c r="E313" s="203">
        <f t="shared" ref="E313:K313" si="324">E312</f>
        <v>0</v>
      </c>
      <c r="F313" s="187">
        <f t="shared" si="324"/>
        <v>0</v>
      </c>
      <c r="G313" s="187">
        <f t="shared" si="324"/>
        <v>0</v>
      </c>
      <c r="H313" s="187">
        <f t="shared" si="324"/>
        <v>0</v>
      </c>
      <c r="I313" s="187">
        <f t="shared" si="324"/>
        <v>0</v>
      </c>
      <c r="J313" s="202">
        <f t="shared" si="324"/>
        <v>0</v>
      </c>
      <c r="K313" s="202">
        <f t="shared" si="324"/>
        <v>0</v>
      </c>
      <c r="L313" s="344" t="s">
        <v>4</v>
      </c>
      <c r="M313" s="188"/>
      <c r="N313" s="188"/>
      <c r="O313" s="188"/>
      <c r="P313" s="188"/>
      <c r="Q313" s="189"/>
      <c r="R313" s="189"/>
      <c r="S313" s="189"/>
      <c r="T313" s="189"/>
      <c r="U313" s="189"/>
      <c r="V313" s="189"/>
      <c r="W313" s="189"/>
      <c r="X313" s="189"/>
      <c r="Y313" s="189"/>
      <c r="Z313" s="189"/>
      <c r="AA313" s="189"/>
      <c r="AB313" s="189"/>
      <c r="AC313" s="192"/>
      <c r="AD313" s="189"/>
      <c r="AE313" s="189"/>
      <c r="AF313" s="189"/>
      <c r="AG313" s="192"/>
      <c r="AH313" s="5"/>
    </row>
    <row r="314" spans="1:34" ht="16.8" hidden="1" thickTop="1" thickBot="1" x14ac:dyDescent="0.35">
      <c r="A314" s="5"/>
      <c r="B314" s="5"/>
      <c r="C314" s="496">
        <f t="shared" ref="C314" si="325">C312+1</f>
        <v>154</v>
      </c>
      <c r="D314" s="204"/>
      <c r="E314" s="205"/>
      <c r="F314" s="206"/>
      <c r="G314" s="206"/>
      <c r="H314" s="207"/>
      <c r="I314" s="207"/>
      <c r="J314" s="208"/>
      <c r="K314" s="208"/>
      <c r="L314" s="344" t="s">
        <v>3</v>
      </c>
      <c r="M314" s="188"/>
      <c r="N314" s="188"/>
      <c r="O314" s="188"/>
      <c r="P314" s="188"/>
      <c r="Q314" s="188"/>
      <c r="R314" s="188"/>
      <c r="S314" s="188"/>
      <c r="T314" s="188"/>
      <c r="U314" s="188"/>
      <c r="V314" s="188"/>
      <c r="W314" s="188"/>
      <c r="X314" s="188"/>
      <c r="Y314" s="188"/>
      <c r="Z314" s="188"/>
      <c r="AA314" s="188"/>
      <c r="AB314" s="189"/>
      <c r="AC314" s="192"/>
      <c r="AD314" s="188"/>
      <c r="AE314" s="188"/>
      <c r="AF314" s="189"/>
      <c r="AG314" s="192"/>
      <c r="AH314" s="5"/>
    </row>
    <row r="315" spans="1:34" ht="16.8" hidden="1" thickTop="1" thickBot="1" x14ac:dyDescent="0.35">
      <c r="A315" s="5"/>
      <c r="B315" s="5"/>
      <c r="C315" s="496"/>
      <c r="D315" s="203">
        <f>D314</f>
        <v>0</v>
      </c>
      <c r="E315" s="203">
        <f t="shared" ref="E315:K315" si="326">E314</f>
        <v>0</v>
      </c>
      <c r="F315" s="187">
        <f t="shared" si="326"/>
        <v>0</v>
      </c>
      <c r="G315" s="187">
        <f t="shared" si="326"/>
        <v>0</v>
      </c>
      <c r="H315" s="187">
        <f t="shared" si="326"/>
        <v>0</v>
      </c>
      <c r="I315" s="187">
        <f t="shared" si="326"/>
        <v>0</v>
      </c>
      <c r="J315" s="202">
        <f t="shared" si="326"/>
        <v>0</v>
      </c>
      <c r="K315" s="202">
        <f t="shared" si="326"/>
        <v>0</v>
      </c>
      <c r="L315" s="344" t="s">
        <v>4</v>
      </c>
      <c r="M315" s="188"/>
      <c r="N315" s="188"/>
      <c r="O315" s="188"/>
      <c r="P315" s="188"/>
      <c r="Q315" s="188"/>
      <c r="R315" s="188"/>
      <c r="S315" s="188"/>
      <c r="T315" s="188"/>
      <c r="U315" s="188"/>
      <c r="V315" s="188"/>
      <c r="W315" s="188"/>
      <c r="X315" s="188"/>
      <c r="Y315" s="188"/>
      <c r="Z315" s="188"/>
      <c r="AA315" s="188"/>
      <c r="AB315" s="189"/>
      <c r="AC315" s="192"/>
      <c r="AD315" s="188"/>
      <c r="AE315" s="188"/>
      <c r="AF315" s="189"/>
      <c r="AG315" s="192"/>
      <c r="AH315" s="5"/>
    </row>
    <row r="316" spans="1:34" ht="16.8" hidden="1" thickTop="1" thickBot="1" x14ac:dyDescent="0.35">
      <c r="A316" s="5"/>
      <c r="B316" s="5"/>
      <c r="C316" s="496">
        <f t="shared" ref="C316" si="327">C314+1</f>
        <v>155</v>
      </c>
      <c r="D316" s="204"/>
      <c r="E316" s="205"/>
      <c r="F316" s="206"/>
      <c r="G316" s="206"/>
      <c r="H316" s="207"/>
      <c r="I316" s="207"/>
      <c r="J316" s="208"/>
      <c r="K316" s="208"/>
      <c r="L316" s="344" t="s">
        <v>3</v>
      </c>
      <c r="M316" s="188"/>
      <c r="N316" s="188"/>
      <c r="O316" s="188"/>
      <c r="P316" s="188"/>
      <c r="Q316" s="189"/>
      <c r="R316" s="189"/>
      <c r="S316" s="189"/>
      <c r="T316" s="189"/>
      <c r="U316" s="189"/>
      <c r="V316" s="189"/>
      <c r="W316" s="189"/>
      <c r="X316" s="189"/>
      <c r="Y316" s="189"/>
      <c r="Z316" s="189"/>
      <c r="AA316" s="189"/>
      <c r="AB316" s="189"/>
      <c r="AC316" s="192"/>
      <c r="AD316" s="189"/>
      <c r="AE316" s="189"/>
      <c r="AF316" s="189"/>
      <c r="AG316" s="192"/>
      <c r="AH316" s="5"/>
    </row>
    <row r="317" spans="1:34" ht="16.8" hidden="1" thickTop="1" thickBot="1" x14ac:dyDescent="0.35">
      <c r="A317" s="5"/>
      <c r="B317" s="5"/>
      <c r="C317" s="496"/>
      <c r="D317" s="203">
        <f>D316</f>
        <v>0</v>
      </c>
      <c r="E317" s="203">
        <f t="shared" ref="E317:K317" si="328">E316</f>
        <v>0</v>
      </c>
      <c r="F317" s="187">
        <f t="shared" si="328"/>
        <v>0</v>
      </c>
      <c r="G317" s="187">
        <f t="shared" si="328"/>
        <v>0</v>
      </c>
      <c r="H317" s="187">
        <f t="shared" si="328"/>
        <v>0</v>
      </c>
      <c r="I317" s="187">
        <f t="shared" si="328"/>
        <v>0</v>
      </c>
      <c r="J317" s="202">
        <f t="shared" si="328"/>
        <v>0</v>
      </c>
      <c r="K317" s="202">
        <f t="shared" si="328"/>
        <v>0</v>
      </c>
      <c r="L317" s="344" t="s">
        <v>4</v>
      </c>
      <c r="M317" s="188"/>
      <c r="N317" s="188"/>
      <c r="O317" s="188"/>
      <c r="P317" s="188"/>
      <c r="Q317" s="189"/>
      <c r="R317" s="189"/>
      <c r="S317" s="189"/>
      <c r="T317" s="189"/>
      <c r="U317" s="189"/>
      <c r="V317" s="189"/>
      <c r="W317" s="189"/>
      <c r="X317" s="189"/>
      <c r="Y317" s="189"/>
      <c r="Z317" s="189"/>
      <c r="AA317" s="189"/>
      <c r="AB317" s="189"/>
      <c r="AC317" s="192"/>
      <c r="AD317" s="189"/>
      <c r="AE317" s="189"/>
      <c r="AF317" s="189"/>
      <c r="AG317" s="192"/>
      <c r="AH317" s="5"/>
    </row>
    <row r="318" spans="1:34" ht="16.8" hidden="1" thickTop="1" thickBot="1" x14ac:dyDescent="0.35">
      <c r="A318" s="5"/>
      <c r="B318" s="5"/>
      <c r="C318" s="496">
        <f t="shared" ref="C318" si="329">C316+1</f>
        <v>156</v>
      </c>
      <c r="D318" s="204"/>
      <c r="E318" s="205"/>
      <c r="F318" s="206"/>
      <c r="G318" s="206"/>
      <c r="H318" s="207"/>
      <c r="I318" s="207"/>
      <c r="J318" s="208"/>
      <c r="K318" s="208"/>
      <c r="L318" s="344" t="s">
        <v>3</v>
      </c>
      <c r="M318" s="188"/>
      <c r="N318" s="188"/>
      <c r="O318" s="188"/>
      <c r="P318" s="188"/>
      <c r="Q318" s="189"/>
      <c r="R318" s="189"/>
      <c r="S318" s="189"/>
      <c r="T318" s="189"/>
      <c r="U318" s="189"/>
      <c r="V318" s="189"/>
      <c r="W318" s="189"/>
      <c r="X318" s="189"/>
      <c r="Y318" s="189"/>
      <c r="Z318" s="189"/>
      <c r="AA318" s="189"/>
      <c r="AB318" s="189"/>
      <c r="AC318" s="192"/>
      <c r="AD318" s="189"/>
      <c r="AE318" s="189"/>
      <c r="AF318" s="189"/>
      <c r="AG318" s="192"/>
      <c r="AH318" s="5"/>
    </row>
    <row r="319" spans="1:34" ht="16.8" hidden="1" thickTop="1" thickBot="1" x14ac:dyDescent="0.35">
      <c r="A319" s="5"/>
      <c r="B319" s="5"/>
      <c r="C319" s="496"/>
      <c r="D319" s="203">
        <f>D318</f>
        <v>0</v>
      </c>
      <c r="E319" s="203">
        <f t="shared" ref="E319:K319" si="330">E318</f>
        <v>0</v>
      </c>
      <c r="F319" s="187">
        <f t="shared" si="330"/>
        <v>0</v>
      </c>
      <c r="G319" s="187">
        <f t="shared" si="330"/>
        <v>0</v>
      </c>
      <c r="H319" s="187">
        <f t="shared" si="330"/>
        <v>0</v>
      </c>
      <c r="I319" s="187">
        <f t="shared" si="330"/>
        <v>0</v>
      </c>
      <c r="J319" s="202">
        <f t="shared" si="330"/>
        <v>0</v>
      </c>
      <c r="K319" s="202">
        <f t="shared" si="330"/>
        <v>0</v>
      </c>
      <c r="L319" s="344" t="s">
        <v>4</v>
      </c>
      <c r="M319" s="188"/>
      <c r="N319" s="188"/>
      <c r="O319" s="188"/>
      <c r="P319" s="188"/>
      <c r="Q319" s="189"/>
      <c r="R319" s="189"/>
      <c r="S319" s="189"/>
      <c r="T319" s="189"/>
      <c r="U319" s="189"/>
      <c r="V319" s="189"/>
      <c r="W319" s="189"/>
      <c r="X319" s="189"/>
      <c r="Y319" s="189"/>
      <c r="Z319" s="189"/>
      <c r="AA319" s="189"/>
      <c r="AB319" s="189"/>
      <c r="AC319" s="192"/>
      <c r="AD319" s="189"/>
      <c r="AE319" s="189"/>
      <c r="AF319" s="189"/>
      <c r="AG319" s="192"/>
      <c r="AH319" s="5"/>
    </row>
    <row r="320" spans="1:34" ht="16.8" hidden="1" thickTop="1" thickBot="1" x14ac:dyDescent="0.35">
      <c r="A320" s="5"/>
      <c r="B320" s="5"/>
      <c r="C320" s="496">
        <f t="shared" ref="C320" si="331">C318+1</f>
        <v>157</v>
      </c>
      <c r="D320" s="204"/>
      <c r="E320" s="205"/>
      <c r="F320" s="206"/>
      <c r="G320" s="206"/>
      <c r="H320" s="207"/>
      <c r="I320" s="207"/>
      <c r="J320" s="208"/>
      <c r="K320" s="208"/>
      <c r="L320" s="344" t="s">
        <v>3</v>
      </c>
      <c r="M320" s="188"/>
      <c r="N320" s="188"/>
      <c r="O320" s="188"/>
      <c r="P320" s="188"/>
      <c r="Q320" s="189"/>
      <c r="R320" s="189"/>
      <c r="S320" s="189"/>
      <c r="T320" s="189"/>
      <c r="U320" s="189"/>
      <c r="V320" s="189"/>
      <c r="W320" s="189"/>
      <c r="X320" s="189"/>
      <c r="Y320" s="189"/>
      <c r="Z320" s="189"/>
      <c r="AA320" s="189"/>
      <c r="AB320" s="189"/>
      <c r="AC320" s="192"/>
      <c r="AD320" s="189"/>
      <c r="AE320" s="189"/>
      <c r="AF320" s="189"/>
      <c r="AG320" s="192"/>
      <c r="AH320" s="5"/>
    </row>
    <row r="321" spans="1:34" ht="16.8" hidden="1" thickTop="1" thickBot="1" x14ac:dyDescent="0.35">
      <c r="A321" s="5"/>
      <c r="B321" s="5"/>
      <c r="C321" s="496"/>
      <c r="D321" s="203">
        <f>D320</f>
        <v>0</v>
      </c>
      <c r="E321" s="203">
        <f t="shared" ref="E321:K321" si="332">E320</f>
        <v>0</v>
      </c>
      <c r="F321" s="187">
        <f t="shared" si="332"/>
        <v>0</v>
      </c>
      <c r="G321" s="187">
        <f t="shared" si="332"/>
        <v>0</v>
      </c>
      <c r="H321" s="187">
        <f t="shared" si="332"/>
        <v>0</v>
      </c>
      <c r="I321" s="187">
        <f t="shared" si="332"/>
        <v>0</v>
      </c>
      <c r="J321" s="202">
        <f t="shared" si="332"/>
        <v>0</v>
      </c>
      <c r="K321" s="202">
        <f t="shared" si="332"/>
        <v>0</v>
      </c>
      <c r="L321" s="344" t="s">
        <v>4</v>
      </c>
      <c r="M321" s="188"/>
      <c r="N321" s="188"/>
      <c r="O321" s="188"/>
      <c r="P321" s="188"/>
      <c r="Q321" s="189"/>
      <c r="R321" s="189"/>
      <c r="S321" s="189"/>
      <c r="T321" s="189"/>
      <c r="U321" s="189"/>
      <c r="V321" s="189"/>
      <c r="W321" s="189"/>
      <c r="X321" s="189"/>
      <c r="Y321" s="189"/>
      <c r="Z321" s="189"/>
      <c r="AA321" s="189"/>
      <c r="AB321" s="189"/>
      <c r="AC321" s="192"/>
      <c r="AD321" s="189"/>
      <c r="AE321" s="189"/>
      <c r="AF321" s="189"/>
      <c r="AG321" s="192"/>
      <c r="AH321" s="5"/>
    </row>
    <row r="322" spans="1:34" ht="16.8" hidden="1" thickTop="1" thickBot="1" x14ac:dyDescent="0.35">
      <c r="A322" s="5"/>
      <c r="B322" s="5"/>
      <c r="C322" s="496">
        <f t="shared" ref="C322" si="333">C320+1</f>
        <v>158</v>
      </c>
      <c r="D322" s="204"/>
      <c r="E322" s="205"/>
      <c r="F322" s="206"/>
      <c r="G322" s="206"/>
      <c r="H322" s="207"/>
      <c r="I322" s="207"/>
      <c r="J322" s="208"/>
      <c r="K322" s="208"/>
      <c r="L322" s="344" t="s">
        <v>3</v>
      </c>
      <c r="M322" s="189"/>
      <c r="N322" s="189"/>
      <c r="O322" s="189"/>
      <c r="P322" s="189"/>
      <c r="Q322" s="189"/>
      <c r="R322" s="189"/>
      <c r="S322" s="189"/>
      <c r="T322" s="189"/>
      <c r="U322" s="189"/>
      <c r="V322" s="189"/>
      <c r="W322" s="189"/>
      <c r="X322" s="189"/>
      <c r="Y322" s="189"/>
      <c r="Z322" s="189"/>
      <c r="AA322" s="189"/>
      <c r="AB322" s="189"/>
      <c r="AC322" s="192"/>
      <c r="AD322" s="189"/>
      <c r="AE322" s="189"/>
      <c r="AF322" s="189"/>
      <c r="AG322" s="192"/>
      <c r="AH322" s="5"/>
    </row>
    <row r="323" spans="1:34" ht="16.8" hidden="1" thickTop="1" thickBot="1" x14ac:dyDescent="0.35">
      <c r="A323" s="5"/>
      <c r="B323" s="5"/>
      <c r="C323" s="496"/>
      <c r="D323" s="203">
        <f>D322</f>
        <v>0</v>
      </c>
      <c r="E323" s="203">
        <f t="shared" ref="E323:K323" si="334">E322</f>
        <v>0</v>
      </c>
      <c r="F323" s="187">
        <f t="shared" si="334"/>
        <v>0</v>
      </c>
      <c r="G323" s="187">
        <f t="shared" si="334"/>
        <v>0</v>
      </c>
      <c r="H323" s="187">
        <f t="shared" si="334"/>
        <v>0</v>
      </c>
      <c r="I323" s="187">
        <f t="shared" si="334"/>
        <v>0</v>
      </c>
      <c r="J323" s="202">
        <f t="shared" si="334"/>
        <v>0</v>
      </c>
      <c r="K323" s="202">
        <f t="shared" si="334"/>
        <v>0</v>
      </c>
      <c r="L323" s="344" t="s">
        <v>4</v>
      </c>
      <c r="M323" s="189"/>
      <c r="N323" s="189"/>
      <c r="O323" s="189"/>
      <c r="P323" s="189"/>
      <c r="Q323" s="189"/>
      <c r="R323" s="189"/>
      <c r="S323" s="189"/>
      <c r="T323" s="189"/>
      <c r="U323" s="189"/>
      <c r="V323" s="189"/>
      <c r="W323" s="189"/>
      <c r="X323" s="189"/>
      <c r="Y323" s="189"/>
      <c r="Z323" s="189"/>
      <c r="AA323" s="189"/>
      <c r="AB323" s="189"/>
      <c r="AC323" s="192"/>
      <c r="AD323" s="189"/>
      <c r="AE323" s="189"/>
      <c r="AF323" s="189"/>
      <c r="AG323" s="192"/>
      <c r="AH323" s="5"/>
    </row>
    <row r="324" spans="1:34" ht="16.8" hidden="1" thickTop="1" thickBot="1" x14ac:dyDescent="0.35">
      <c r="A324" s="5"/>
      <c r="B324" s="5"/>
      <c r="C324" s="496">
        <f t="shared" ref="C324" si="335">C322+1</f>
        <v>159</v>
      </c>
      <c r="D324" s="204"/>
      <c r="E324" s="205"/>
      <c r="F324" s="206"/>
      <c r="G324" s="206"/>
      <c r="H324" s="207"/>
      <c r="I324" s="207"/>
      <c r="J324" s="208"/>
      <c r="K324" s="208"/>
      <c r="L324" s="344" t="s">
        <v>3</v>
      </c>
      <c r="M324" s="189"/>
      <c r="N324" s="189"/>
      <c r="O324" s="189"/>
      <c r="P324" s="189"/>
      <c r="Q324" s="189"/>
      <c r="R324" s="189"/>
      <c r="S324" s="189"/>
      <c r="T324" s="189"/>
      <c r="U324" s="189"/>
      <c r="V324" s="189"/>
      <c r="W324" s="189"/>
      <c r="X324" s="189"/>
      <c r="Y324" s="189"/>
      <c r="Z324" s="189"/>
      <c r="AA324" s="189"/>
      <c r="AB324" s="189"/>
      <c r="AC324" s="192"/>
      <c r="AD324" s="189"/>
      <c r="AE324" s="189"/>
      <c r="AF324" s="189"/>
      <c r="AG324" s="192"/>
      <c r="AH324" s="5"/>
    </row>
    <row r="325" spans="1:34" ht="16.8" hidden="1" thickTop="1" thickBot="1" x14ac:dyDescent="0.35">
      <c r="A325" s="5"/>
      <c r="B325" s="5"/>
      <c r="C325" s="496"/>
      <c r="D325" s="203">
        <f>D324</f>
        <v>0</v>
      </c>
      <c r="E325" s="203">
        <f t="shared" ref="E325:K325" si="336">E324</f>
        <v>0</v>
      </c>
      <c r="F325" s="187">
        <f t="shared" si="336"/>
        <v>0</v>
      </c>
      <c r="G325" s="187">
        <f t="shared" si="336"/>
        <v>0</v>
      </c>
      <c r="H325" s="187">
        <f t="shared" si="336"/>
        <v>0</v>
      </c>
      <c r="I325" s="187">
        <f t="shared" si="336"/>
        <v>0</v>
      </c>
      <c r="J325" s="202">
        <f t="shared" si="336"/>
        <v>0</v>
      </c>
      <c r="K325" s="202">
        <f t="shared" si="336"/>
        <v>0</v>
      </c>
      <c r="L325" s="344" t="s">
        <v>4</v>
      </c>
      <c r="M325" s="189"/>
      <c r="N325" s="189"/>
      <c r="O325" s="189"/>
      <c r="P325" s="189"/>
      <c r="Q325" s="189"/>
      <c r="R325" s="189"/>
      <c r="S325" s="189"/>
      <c r="T325" s="189"/>
      <c r="U325" s="189"/>
      <c r="V325" s="189"/>
      <c r="W325" s="189"/>
      <c r="X325" s="189"/>
      <c r="Y325" s="189"/>
      <c r="Z325" s="189"/>
      <c r="AA325" s="189"/>
      <c r="AB325" s="189"/>
      <c r="AC325" s="192"/>
      <c r="AD325" s="189"/>
      <c r="AE325" s="189"/>
      <c r="AF325" s="189"/>
      <c r="AG325" s="192"/>
      <c r="AH325" s="5"/>
    </row>
    <row r="326" spans="1:34" ht="16.8" hidden="1" thickTop="1" thickBot="1" x14ac:dyDescent="0.35">
      <c r="A326" s="5"/>
      <c r="B326" s="5"/>
      <c r="C326" s="496">
        <f t="shared" ref="C326" si="337">C324+1</f>
        <v>160</v>
      </c>
      <c r="D326" s="204"/>
      <c r="E326" s="205"/>
      <c r="F326" s="206"/>
      <c r="G326" s="206"/>
      <c r="H326" s="207"/>
      <c r="I326" s="207"/>
      <c r="J326" s="208"/>
      <c r="K326" s="208"/>
      <c r="L326" s="344" t="s">
        <v>3</v>
      </c>
      <c r="M326" s="189"/>
      <c r="N326" s="189"/>
      <c r="O326" s="189"/>
      <c r="P326" s="189"/>
      <c r="Q326" s="189"/>
      <c r="R326" s="189"/>
      <c r="S326" s="189"/>
      <c r="T326" s="189"/>
      <c r="U326" s="189"/>
      <c r="V326" s="189"/>
      <c r="W326" s="189"/>
      <c r="X326" s="189"/>
      <c r="Y326" s="189"/>
      <c r="Z326" s="189"/>
      <c r="AA326" s="189"/>
      <c r="AB326" s="189"/>
      <c r="AC326" s="192"/>
      <c r="AD326" s="189"/>
      <c r="AE326" s="189"/>
      <c r="AF326" s="189"/>
      <c r="AG326" s="192"/>
      <c r="AH326" s="5"/>
    </row>
    <row r="327" spans="1:34" ht="16.8" hidden="1" thickTop="1" thickBot="1" x14ac:dyDescent="0.35">
      <c r="A327" s="5"/>
      <c r="B327" s="5"/>
      <c r="C327" s="496"/>
      <c r="D327" s="203">
        <f>D326</f>
        <v>0</v>
      </c>
      <c r="E327" s="203">
        <f t="shared" ref="E327:K327" si="338">E326</f>
        <v>0</v>
      </c>
      <c r="F327" s="187">
        <f t="shared" si="338"/>
        <v>0</v>
      </c>
      <c r="G327" s="187">
        <f t="shared" si="338"/>
        <v>0</v>
      </c>
      <c r="H327" s="187">
        <f t="shared" si="338"/>
        <v>0</v>
      </c>
      <c r="I327" s="187">
        <f t="shared" si="338"/>
        <v>0</v>
      </c>
      <c r="J327" s="202">
        <f t="shared" si="338"/>
        <v>0</v>
      </c>
      <c r="K327" s="202">
        <f t="shared" si="338"/>
        <v>0</v>
      </c>
      <c r="L327" s="344" t="s">
        <v>4</v>
      </c>
      <c r="M327" s="189"/>
      <c r="N327" s="189"/>
      <c r="O327" s="189"/>
      <c r="P327" s="189"/>
      <c r="Q327" s="189"/>
      <c r="R327" s="189"/>
      <c r="S327" s="189"/>
      <c r="T327" s="189"/>
      <c r="U327" s="189"/>
      <c r="V327" s="189"/>
      <c r="W327" s="189"/>
      <c r="X327" s="189"/>
      <c r="Y327" s="189"/>
      <c r="Z327" s="189"/>
      <c r="AA327" s="189"/>
      <c r="AB327" s="189"/>
      <c r="AC327" s="192"/>
      <c r="AD327" s="189"/>
      <c r="AE327" s="189"/>
      <c r="AF327" s="189"/>
      <c r="AG327" s="192"/>
      <c r="AH327" s="5"/>
    </row>
    <row r="328" spans="1:34" ht="16.8" hidden="1" thickTop="1" thickBot="1" x14ac:dyDescent="0.35">
      <c r="A328" s="5"/>
      <c r="B328" s="5"/>
      <c r="C328" s="496">
        <f t="shared" ref="C328" si="339">C326+1</f>
        <v>161</v>
      </c>
      <c r="D328" s="204"/>
      <c r="E328" s="205"/>
      <c r="F328" s="206"/>
      <c r="G328" s="206"/>
      <c r="H328" s="207"/>
      <c r="I328" s="207"/>
      <c r="J328" s="208"/>
      <c r="K328" s="208"/>
      <c r="L328" s="344" t="s">
        <v>3</v>
      </c>
      <c r="M328" s="189"/>
      <c r="N328" s="189"/>
      <c r="O328" s="189"/>
      <c r="P328" s="189"/>
      <c r="Q328" s="189"/>
      <c r="R328" s="189"/>
      <c r="S328" s="189"/>
      <c r="T328" s="189"/>
      <c r="U328" s="189"/>
      <c r="V328" s="189"/>
      <c r="W328" s="189"/>
      <c r="X328" s="189"/>
      <c r="Y328" s="189"/>
      <c r="Z328" s="189"/>
      <c r="AA328" s="189"/>
      <c r="AB328" s="189"/>
      <c r="AC328" s="192"/>
      <c r="AD328" s="189"/>
      <c r="AE328" s="189"/>
      <c r="AF328" s="189"/>
      <c r="AG328" s="192"/>
      <c r="AH328" s="5"/>
    </row>
    <row r="329" spans="1:34" ht="16.8" hidden="1" thickTop="1" thickBot="1" x14ac:dyDescent="0.35">
      <c r="A329" s="5"/>
      <c r="B329" s="5"/>
      <c r="C329" s="496"/>
      <c r="D329" s="203">
        <f>D328</f>
        <v>0</v>
      </c>
      <c r="E329" s="203">
        <f t="shared" ref="E329:K329" si="340">E328</f>
        <v>0</v>
      </c>
      <c r="F329" s="187">
        <f t="shared" si="340"/>
        <v>0</v>
      </c>
      <c r="G329" s="187">
        <f t="shared" si="340"/>
        <v>0</v>
      </c>
      <c r="H329" s="187">
        <f t="shared" si="340"/>
        <v>0</v>
      </c>
      <c r="I329" s="187">
        <f t="shared" si="340"/>
        <v>0</v>
      </c>
      <c r="J329" s="202">
        <f t="shared" si="340"/>
        <v>0</v>
      </c>
      <c r="K329" s="202">
        <f t="shared" si="340"/>
        <v>0</v>
      </c>
      <c r="L329" s="344" t="s">
        <v>4</v>
      </c>
      <c r="M329" s="189"/>
      <c r="N329" s="189"/>
      <c r="O329" s="189"/>
      <c r="P329" s="189"/>
      <c r="Q329" s="189"/>
      <c r="R329" s="189"/>
      <c r="S329" s="189"/>
      <c r="T329" s="189"/>
      <c r="U329" s="189"/>
      <c r="V329" s="189"/>
      <c r="W329" s="189"/>
      <c r="X329" s="189"/>
      <c r="Y329" s="189"/>
      <c r="Z329" s="189"/>
      <c r="AA329" s="189"/>
      <c r="AB329" s="189"/>
      <c r="AC329" s="192"/>
      <c r="AD329" s="189"/>
      <c r="AE329" s="189"/>
      <c r="AF329" s="189"/>
      <c r="AG329" s="192"/>
      <c r="AH329" s="5"/>
    </row>
    <row r="330" spans="1:34" ht="16.8" hidden="1" thickTop="1" thickBot="1" x14ac:dyDescent="0.35">
      <c r="A330" s="5"/>
      <c r="B330" s="5"/>
      <c r="C330" s="496">
        <f t="shared" ref="C330" si="341">C328+1</f>
        <v>162</v>
      </c>
      <c r="D330" s="204"/>
      <c r="E330" s="205"/>
      <c r="F330" s="206"/>
      <c r="G330" s="206"/>
      <c r="H330" s="207"/>
      <c r="I330" s="207"/>
      <c r="J330" s="208"/>
      <c r="K330" s="208"/>
      <c r="L330" s="344" t="s">
        <v>3</v>
      </c>
      <c r="M330" s="189"/>
      <c r="N330" s="189"/>
      <c r="O330" s="189"/>
      <c r="P330" s="189"/>
      <c r="Q330" s="189"/>
      <c r="R330" s="189"/>
      <c r="S330" s="189"/>
      <c r="T330" s="189"/>
      <c r="U330" s="189"/>
      <c r="V330" s="189"/>
      <c r="W330" s="189"/>
      <c r="X330" s="189"/>
      <c r="Y330" s="189"/>
      <c r="Z330" s="189"/>
      <c r="AA330" s="189"/>
      <c r="AB330" s="189"/>
      <c r="AC330" s="192"/>
      <c r="AD330" s="189"/>
      <c r="AE330" s="189"/>
      <c r="AF330" s="189"/>
      <c r="AG330" s="192"/>
      <c r="AH330" s="5"/>
    </row>
    <row r="331" spans="1:34" ht="16.8" hidden="1" thickTop="1" thickBot="1" x14ac:dyDescent="0.35">
      <c r="A331" s="5"/>
      <c r="B331" s="5"/>
      <c r="C331" s="496"/>
      <c r="D331" s="203">
        <f>D330</f>
        <v>0</v>
      </c>
      <c r="E331" s="203">
        <f t="shared" ref="E331:K331" si="342">E330</f>
        <v>0</v>
      </c>
      <c r="F331" s="187">
        <f t="shared" si="342"/>
        <v>0</v>
      </c>
      <c r="G331" s="187">
        <f t="shared" si="342"/>
        <v>0</v>
      </c>
      <c r="H331" s="187">
        <f t="shared" si="342"/>
        <v>0</v>
      </c>
      <c r="I331" s="187">
        <f t="shared" si="342"/>
        <v>0</v>
      </c>
      <c r="J331" s="202">
        <f t="shared" si="342"/>
        <v>0</v>
      </c>
      <c r="K331" s="202">
        <f t="shared" si="342"/>
        <v>0</v>
      </c>
      <c r="L331" s="344" t="s">
        <v>4</v>
      </c>
      <c r="M331" s="189"/>
      <c r="N331" s="189"/>
      <c r="O331" s="189"/>
      <c r="P331" s="189"/>
      <c r="Q331" s="189"/>
      <c r="R331" s="189"/>
      <c r="S331" s="189"/>
      <c r="T331" s="189"/>
      <c r="U331" s="189"/>
      <c r="V331" s="189"/>
      <c r="W331" s="189"/>
      <c r="X331" s="189"/>
      <c r="Y331" s="189"/>
      <c r="Z331" s="189"/>
      <c r="AA331" s="189"/>
      <c r="AB331" s="189"/>
      <c r="AC331" s="192"/>
      <c r="AD331" s="189"/>
      <c r="AE331" s="189"/>
      <c r="AF331" s="189"/>
      <c r="AG331" s="192"/>
      <c r="AH331" s="5"/>
    </row>
    <row r="332" spans="1:34" ht="16.8" hidden="1" thickTop="1" thickBot="1" x14ac:dyDescent="0.35">
      <c r="A332" s="5"/>
      <c r="B332" s="5"/>
      <c r="C332" s="496">
        <f t="shared" ref="C332" si="343">C330+1</f>
        <v>163</v>
      </c>
      <c r="D332" s="204"/>
      <c r="E332" s="205"/>
      <c r="F332" s="206"/>
      <c r="G332" s="206"/>
      <c r="H332" s="207"/>
      <c r="I332" s="207"/>
      <c r="J332" s="208"/>
      <c r="K332" s="208"/>
      <c r="L332" s="344" t="s">
        <v>3</v>
      </c>
      <c r="M332" s="189"/>
      <c r="N332" s="189"/>
      <c r="O332" s="189"/>
      <c r="P332" s="189"/>
      <c r="Q332" s="189"/>
      <c r="R332" s="189"/>
      <c r="S332" s="189"/>
      <c r="T332" s="189"/>
      <c r="U332" s="189"/>
      <c r="V332" s="189"/>
      <c r="W332" s="189"/>
      <c r="X332" s="189"/>
      <c r="Y332" s="189"/>
      <c r="Z332" s="189"/>
      <c r="AA332" s="189"/>
      <c r="AB332" s="189"/>
      <c r="AC332" s="192"/>
      <c r="AD332" s="189"/>
      <c r="AE332" s="189"/>
      <c r="AF332" s="189"/>
      <c r="AG332" s="192"/>
      <c r="AH332" s="5"/>
    </row>
    <row r="333" spans="1:34" ht="16.8" hidden="1" thickTop="1" thickBot="1" x14ac:dyDescent="0.35">
      <c r="A333" s="5"/>
      <c r="B333" s="5"/>
      <c r="C333" s="496"/>
      <c r="D333" s="203">
        <f>D332</f>
        <v>0</v>
      </c>
      <c r="E333" s="203">
        <f t="shared" ref="E333:K333" si="344">E332</f>
        <v>0</v>
      </c>
      <c r="F333" s="187">
        <f t="shared" si="344"/>
        <v>0</v>
      </c>
      <c r="G333" s="187">
        <f t="shared" si="344"/>
        <v>0</v>
      </c>
      <c r="H333" s="187">
        <f t="shared" si="344"/>
        <v>0</v>
      </c>
      <c r="I333" s="187">
        <f t="shared" si="344"/>
        <v>0</v>
      </c>
      <c r="J333" s="202">
        <f t="shared" si="344"/>
        <v>0</v>
      </c>
      <c r="K333" s="202">
        <f t="shared" si="344"/>
        <v>0</v>
      </c>
      <c r="L333" s="344" t="s">
        <v>4</v>
      </c>
      <c r="M333" s="189"/>
      <c r="N333" s="189"/>
      <c r="O333" s="189"/>
      <c r="P333" s="189"/>
      <c r="Q333" s="189"/>
      <c r="R333" s="189"/>
      <c r="S333" s="189"/>
      <c r="T333" s="189"/>
      <c r="U333" s="189"/>
      <c r="V333" s="189"/>
      <c r="W333" s="189"/>
      <c r="X333" s="189"/>
      <c r="Y333" s="189"/>
      <c r="Z333" s="189"/>
      <c r="AA333" s="189"/>
      <c r="AB333" s="189"/>
      <c r="AC333" s="192"/>
      <c r="AD333" s="189"/>
      <c r="AE333" s="189"/>
      <c r="AF333" s="189"/>
      <c r="AG333" s="192"/>
      <c r="AH333" s="5"/>
    </row>
    <row r="334" spans="1:34" ht="16.8" hidden="1" thickTop="1" thickBot="1" x14ac:dyDescent="0.35">
      <c r="A334" s="5"/>
      <c r="B334" s="5"/>
      <c r="C334" s="496">
        <f t="shared" ref="C334" si="345">C332+1</f>
        <v>164</v>
      </c>
      <c r="D334" s="204"/>
      <c r="E334" s="205"/>
      <c r="F334" s="206"/>
      <c r="G334" s="206"/>
      <c r="H334" s="207"/>
      <c r="I334" s="207"/>
      <c r="J334" s="208"/>
      <c r="K334" s="208"/>
      <c r="L334" s="344" t="s">
        <v>3</v>
      </c>
      <c r="M334" s="189"/>
      <c r="N334" s="189"/>
      <c r="O334" s="189"/>
      <c r="P334" s="189"/>
      <c r="Q334" s="189"/>
      <c r="R334" s="189"/>
      <c r="S334" s="189"/>
      <c r="T334" s="189"/>
      <c r="U334" s="189"/>
      <c r="V334" s="189"/>
      <c r="W334" s="189"/>
      <c r="X334" s="189"/>
      <c r="Y334" s="189"/>
      <c r="Z334" s="189"/>
      <c r="AA334" s="189"/>
      <c r="AB334" s="189"/>
      <c r="AC334" s="192"/>
      <c r="AD334" s="189"/>
      <c r="AE334" s="189"/>
      <c r="AF334" s="189"/>
      <c r="AG334" s="192"/>
      <c r="AH334" s="5"/>
    </row>
    <row r="335" spans="1:34" ht="16.8" hidden="1" thickTop="1" thickBot="1" x14ac:dyDescent="0.35">
      <c r="A335" s="5"/>
      <c r="B335" s="5"/>
      <c r="C335" s="496"/>
      <c r="D335" s="203">
        <f>D334</f>
        <v>0</v>
      </c>
      <c r="E335" s="203">
        <f t="shared" ref="E335:K335" si="346">E334</f>
        <v>0</v>
      </c>
      <c r="F335" s="187">
        <f t="shared" si="346"/>
        <v>0</v>
      </c>
      <c r="G335" s="187">
        <f t="shared" si="346"/>
        <v>0</v>
      </c>
      <c r="H335" s="187">
        <f t="shared" si="346"/>
        <v>0</v>
      </c>
      <c r="I335" s="187">
        <f t="shared" si="346"/>
        <v>0</v>
      </c>
      <c r="J335" s="202">
        <f t="shared" si="346"/>
        <v>0</v>
      </c>
      <c r="K335" s="202">
        <f t="shared" si="346"/>
        <v>0</v>
      </c>
      <c r="L335" s="344" t="s">
        <v>4</v>
      </c>
      <c r="M335" s="189"/>
      <c r="N335" s="189"/>
      <c r="O335" s="189"/>
      <c r="P335" s="189"/>
      <c r="Q335" s="189"/>
      <c r="R335" s="189"/>
      <c r="S335" s="189"/>
      <c r="T335" s="189"/>
      <c r="U335" s="189"/>
      <c r="V335" s="189"/>
      <c r="W335" s="189"/>
      <c r="X335" s="189"/>
      <c r="Y335" s="189"/>
      <c r="Z335" s="189"/>
      <c r="AA335" s="189"/>
      <c r="AB335" s="189"/>
      <c r="AC335" s="192"/>
      <c r="AD335" s="189"/>
      <c r="AE335" s="189"/>
      <c r="AF335" s="189"/>
      <c r="AG335" s="192"/>
      <c r="AH335" s="5"/>
    </row>
    <row r="336" spans="1:34" ht="16.8" hidden="1" thickTop="1" thickBot="1" x14ac:dyDescent="0.35">
      <c r="A336" s="5"/>
      <c r="B336" s="5"/>
      <c r="C336" s="496">
        <f t="shared" ref="C336" si="347">C334+1</f>
        <v>165</v>
      </c>
      <c r="D336" s="204"/>
      <c r="E336" s="205"/>
      <c r="F336" s="206"/>
      <c r="G336" s="206"/>
      <c r="H336" s="207"/>
      <c r="I336" s="207"/>
      <c r="J336" s="208"/>
      <c r="K336" s="208"/>
      <c r="L336" s="344" t="s">
        <v>3</v>
      </c>
      <c r="M336" s="189"/>
      <c r="N336" s="189"/>
      <c r="O336" s="189"/>
      <c r="P336" s="189"/>
      <c r="Q336" s="189"/>
      <c r="R336" s="189"/>
      <c r="S336" s="189"/>
      <c r="T336" s="189"/>
      <c r="U336" s="189"/>
      <c r="V336" s="189"/>
      <c r="W336" s="189"/>
      <c r="X336" s="189"/>
      <c r="Y336" s="189"/>
      <c r="Z336" s="189"/>
      <c r="AA336" s="189"/>
      <c r="AB336" s="189"/>
      <c r="AC336" s="192"/>
      <c r="AD336" s="189"/>
      <c r="AE336" s="189"/>
      <c r="AF336" s="189"/>
      <c r="AG336" s="192"/>
      <c r="AH336" s="5"/>
    </row>
    <row r="337" spans="1:34" ht="16.8" hidden="1" thickTop="1" thickBot="1" x14ac:dyDescent="0.35">
      <c r="A337" s="5"/>
      <c r="B337" s="5"/>
      <c r="C337" s="496"/>
      <c r="D337" s="203">
        <f>D336</f>
        <v>0</v>
      </c>
      <c r="E337" s="203">
        <f t="shared" ref="E337:K337" si="348">E336</f>
        <v>0</v>
      </c>
      <c r="F337" s="187">
        <f t="shared" si="348"/>
        <v>0</v>
      </c>
      <c r="G337" s="187">
        <f t="shared" si="348"/>
        <v>0</v>
      </c>
      <c r="H337" s="187">
        <f t="shared" si="348"/>
        <v>0</v>
      </c>
      <c r="I337" s="187">
        <f t="shared" si="348"/>
        <v>0</v>
      </c>
      <c r="J337" s="202">
        <f t="shared" si="348"/>
        <v>0</v>
      </c>
      <c r="K337" s="202">
        <f t="shared" si="348"/>
        <v>0</v>
      </c>
      <c r="L337" s="344" t="s">
        <v>4</v>
      </c>
      <c r="M337" s="189"/>
      <c r="N337" s="189"/>
      <c r="O337" s="189"/>
      <c r="P337" s="189"/>
      <c r="Q337" s="189"/>
      <c r="R337" s="189"/>
      <c r="S337" s="189"/>
      <c r="T337" s="189"/>
      <c r="U337" s="189"/>
      <c r="V337" s="189"/>
      <c r="W337" s="189"/>
      <c r="X337" s="189"/>
      <c r="Y337" s="189"/>
      <c r="Z337" s="189"/>
      <c r="AA337" s="189"/>
      <c r="AB337" s="189"/>
      <c r="AC337" s="192"/>
      <c r="AD337" s="189"/>
      <c r="AE337" s="189"/>
      <c r="AF337" s="189"/>
      <c r="AG337" s="192"/>
      <c r="AH337" s="5"/>
    </row>
    <row r="338" spans="1:34" ht="16.8" hidden="1" thickTop="1" thickBot="1" x14ac:dyDescent="0.35">
      <c r="A338" s="5"/>
      <c r="B338" s="5"/>
      <c r="C338" s="496">
        <f t="shared" ref="C338" si="349">C336+1</f>
        <v>166</v>
      </c>
      <c r="D338" s="204"/>
      <c r="E338" s="205"/>
      <c r="F338" s="206"/>
      <c r="G338" s="206"/>
      <c r="H338" s="207"/>
      <c r="I338" s="207"/>
      <c r="J338" s="208"/>
      <c r="K338" s="208"/>
      <c r="L338" s="344" t="s">
        <v>3</v>
      </c>
      <c r="M338" s="189"/>
      <c r="N338" s="189"/>
      <c r="O338" s="189"/>
      <c r="P338" s="189"/>
      <c r="Q338" s="189"/>
      <c r="R338" s="189"/>
      <c r="S338" s="189"/>
      <c r="T338" s="189"/>
      <c r="U338" s="189"/>
      <c r="V338" s="189"/>
      <c r="W338" s="189"/>
      <c r="X338" s="189"/>
      <c r="Y338" s="189"/>
      <c r="Z338" s="189"/>
      <c r="AA338" s="189"/>
      <c r="AB338" s="189"/>
      <c r="AC338" s="192"/>
      <c r="AD338" s="189"/>
      <c r="AE338" s="189"/>
      <c r="AF338" s="189"/>
      <c r="AG338" s="192"/>
      <c r="AH338" s="5"/>
    </row>
    <row r="339" spans="1:34" ht="16.8" hidden="1" thickTop="1" thickBot="1" x14ac:dyDescent="0.35">
      <c r="A339" s="5"/>
      <c r="B339" s="5"/>
      <c r="C339" s="496"/>
      <c r="D339" s="203">
        <f>D338</f>
        <v>0</v>
      </c>
      <c r="E339" s="203">
        <f t="shared" ref="E339:K339" si="350">E338</f>
        <v>0</v>
      </c>
      <c r="F339" s="187">
        <f t="shared" si="350"/>
        <v>0</v>
      </c>
      <c r="G339" s="187">
        <f t="shared" si="350"/>
        <v>0</v>
      </c>
      <c r="H339" s="187">
        <f t="shared" si="350"/>
        <v>0</v>
      </c>
      <c r="I339" s="187">
        <f t="shared" si="350"/>
        <v>0</v>
      </c>
      <c r="J339" s="202">
        <f t="shared" si="350"/>
        <v>0</v>
      </c>
      <c r="K339" s="202">
        <f t="shared" si="350"/>
        <v>0</v>
      </c>
      <c r="L339" s="344" t="s">
        <v>4</v>
      </c>
      <c r="M339" s="189"/>
      <c r="N339" s="189"/>
      <c r="O339" s="189"/>
      <c r="P339" s="189"/>
      <c r="Q339" s="189"/>
      <c r="R339" s="189"/>
      <c r="S339" s="189"/>
      <c r="T339" s="189"/>
      <c r="U339" s="189"/>
      <c r="V339" s="189"/>
      <c r="W339" s="189"/>
      <c r="X339" s="189"/>
      <c r="Y339" s="189"/>
      <c r="Z339" s="189"/>
      <c r="AA339" s="189"/>
      <c r="AB339" s="189"/>
      <c r="AC339" s="192"/>
      <c r="AD339" s="189"/>
      <c r="AE339" s="189"/>
      <c r="AF339" s="189"/>
      <c r="AG339" s="192"/>
      <c r="AH339" s="5"/>
    </row>
    <row r="340" spans="1:34" ht="16.8" hidden="1" thickTop="1" thickBot="1" x14ac:dyDescent="0.35">
      <c r="A340" s="5"/>
      <c r="B340" s="5"/>
      <c r="C340" s="496">
        <f t="shared" ref="C340" si="351">C338+1</f>
        <v>167</v>
      </c>
      <c r="D340" s="204"/>
      <c r="E340" s="205"/>
      <c r="F340" s="206"/>
      <c r="G340" s="206"/>
      <c r="H340" s="207"/>
      <c r="I340" s="207"/>
      <c r="J340" s="208"/>
      <c r="K340" s="208"/>
      <c r="L340" s="344" t="s">
        <v>3</v>
      </c>
      <c r="M340" s="189"/>
      <c r="N340" s="189"/>
      <c r="O340" s="189"/>
      <c r="P340" s="189"/>
      <c r="Q340" s="189"/>
      <c r="R340" s="189"/>
      <c r="S340" s="189"/>
      <c r="T340" s="189"/>
      <c r="U340" s="189"/>
      <c r="V340" s="189"/>
      <c r="W340" s="189"/>
      <c r="X340" s="189"/>
      <c r="Y340" s="189"/>
      <c r="Z340" s="189"/>
      <c r="AA340" s="189"/>
      <c r="AB340" s="189"/>
      <c r="AC340" s="192"/>
      <c r="AD340" s="189"/>
      <c r="AE340" s="189"/>
      <c r="AF340" s="189"/>
      <c r="AG340" s="192"/>
      <c r="AH340" s="5"/>
    </row>
    <row r="341" spans="1:34" ht="16.8" hidden="1" thickTop="1" thickBot="1" x14ac:dyDescent="0.35">
      <c r="A341" s="5"/>
      <c r="B341" s="5"/>
      <c r="C341" s="496"/>
      <c r="D341" s="203">
        <f>D340</f>
        <v>0</v>
      </c>
      <c r="E341" s="203">
        <f t="shared" ref="E341:K341" si="352">E340</f>
        <v>0</v>
      </c>
      <c r="F341" s="187">
        <f t="shared" si="352"/>
        <v>0</v>
      </c>
      <c r="G341" s="187">
        <f t="shared" si="352"/>
        <v>0</v>
      </c>
      <c r="H341" s="187">
        <f t="shared" si="352"/>
        <v>0</v>
      </c>
      <c r="I341" s="187">
        <f t="shared" si="352"/>
        <v>0</v>
      </c>
      <c r="J341" s="202">
        <f t="shared" si="352"/>
        <v>0</v>
      </c>
      <c r="K341" s="202">
        <f t="shared" si="352"/>
        <v>0</v>
      </c>
      <c r="L341" s="344" t="s">
        <v>4</v>
      </c>
      <c r="M341" s="189"/>
      <c r="N341" s="189"/>
      <c r="O341" s="189"/>
      <c r="P341" s="189"/>
      <c r="Q341" s="189"/>
      <c r="R341" s="189"/>
      <c r="S341" s="189"/>
      <c r="T341" s="189"/>
      <c r="U341" s="189"/>
      <c r="V341" s="189"/>
      <c r="W341" s="189"/>
      <c r="X341" s="189"/>
      <c r="Y341" s="189"/>
      <c r="Z341" s="189"/>
      <c r="AA341" s="189"/>
      <c r="AB341" s="189"/>
      <c r="AC341" s="192"/>
      <c r="AD341" s="189"/>
      <c r="AE341" s="189"/>
      <c r="AF341" s="189"/>
      <c r="AG341" s="192"/>
      <c r="AH341" s="5"/>
    </row>
    <row r="342" spans="1:34" ht="16.8" hidden="1" thickTop="1" thickBot="1" x14ac:dyDescent="0.35">
      <c r="A342" s="5"/>
      <c r="B342" s="5"/>
      <c r="C342" s="496">
        <f t="shared" ref="C342" si="353">C340+1</f>
        <v>168</v>
      </c>
      <c r="D342" s="204"/>
      <c r="E342" s="205"/>
      <c r="F342" s="206"/>
      <c r="G342" s="206"/>
      <c r="H342" s="207"/>
      <c r="I342" s="207"/>
      <c r="J342" s="208"/>
      <c r="K342" s="208"/>
      <c r="L342" s="344" t="s">
        <v>3</v>
      </c>
      <c r="M342" s="189"/>
      <c r="N342" s="189"/>
      <c r="O342" s="189"/>
      <c r="P342" s="189"/>
      <c r="Q342" s="189"/>
      <c r="R342" s="189"/>
      <c r="S342" s="189"/>
      <c r="T342" s="189"/>
      <c r="U342" s="189"/>
      <c r="V342" s="189"/>
      <c r="W342" s="189"/>
      <c r="X342" s="189"/>
      <c r="Y342" s="189"/>
      <c r="Z342" s="189"/>
      <c r="AA342" s="189"/>
      <c r="AB342" s="189"/>
      <c r="AC342" s="192"/>
      <c r="AD342" s="189"/>
      <c r="AE342" s="189"/>
      <c r="AF342" s="189"/>
      <c r="AG342" s="192"/>
      <c r="AH342" s="5"/>
    </row>
    <row r="343" spans="1:34" ht="16.8" hidden="1" thickTop="1" thickBot="1" x14ac:dyDescent="0.35">
      <c r="A343" s="5"/>
      <c r="B343" s="5"/>
      <c r="C343" s="496"/>
      <c r="D343" s="203">
        <f>D342</f>
        <v>0</v>
      </c>
      <c r="E343" s="203">
        <f t="shared" ref="E343:K343" si="354">E342</f>
        <v>0</v>
      </c>
      <c r="F343" s="187">
        <f t="shared" si="354"/>
        <v>0</v>
      </c>
      <c r="G343" s="187">
        <f t="shared" si="354"/>
        <v>0</v>
      </c>
      <c r="H343" s="187">
        <f t="shared" si="354"/>
        <v>0</v>
      </c>
      <c r="I343" s="187">
        <f t="shared" si="354"/>
        <v>0</v>
      </c>
      <c r="J343" s="202">
        <f t="shared" si="354"/>
        <v>0</v>
      </c>
      <c r="K343" s="202">
        <f t="shared" si="354"/>
        <v>0</v>
      </c>
      <c r="L343" s="344" t="s">
        <v>4</v>
      </c>
      <c r="M343" s="189"/>
      <c r="N343" s="189"/>
      <c r="O343" s="189"/>
      <c r="P343" s="189"/>
      <c r="Q343" s="189"/>
      <c r="R343" s="189"/>
      <c r="S343" s="189"/>
      <c r="T343" s="189"/>
      <c r="U343" s="189"/>
      <c r="V343" s="189"/>
      <c r="W343" s="189"/>
      <c r="X343" s="189"/>
      <c r="Y343" s="189"/>
      <c r="Z343" s="189"/>
      <c r="AA343" s="189"/>
      <c r="AB343" s="189"/>
      <c r="AC343" s="192"/>
      <c r="AD343" s="189"/>
      <c r="AE343" s="189"/>
      <c r="AF343" s="189"/>
      <c r="AG343" s="192"/>
      <c r="AH343" s="5"/>
    </row>
    <row r="344" spans="1:34" ht="16.8" hidden="1" thickTop="1" thickBot="1" x14ac:dyDescent="0.35">
      <c r="A344" s="5"/>
      <c r="B344" s="5"/>
      <c r="C344" s="496">
        <f t="shared" ref="C344" si="355">C342+1</f>
        <v>169</v>
      </c>
      <c r="D344" s="204"/>
      <c r="E344" s="205"/>
      <c r="F344" s="206"/>
      <c r="G344" s="206"/>
      <c r="H344" s="207"/>
      <c r="I344" s="207"/>
      <c r="J344" s="208"/>
      <c r="K344" s="208"/>
      <c r="L344" s="344" t="s">
        <v>3</v>
      </c>
      <c r="M344" s="189"/>
      <c r="N344" s="189"/>
      <c r="O344" s="189"/>
      <c r="P344" s="189"/>
      <c r="Q344" s="189"/>
      <c r="R344" s="189"/>
      <c r="S344" s="189"/>
      <c r="T344" s="189"/>
      <c r="U344" s="189"/>
      <c r="V344" s="189"/>
      <c r="W344" s="189"/>
      <c r="X344" s="189"/>
      <c r="Y344" s="189"/>
      <c r="Z344" s="189"/>
      <c r="AA344" s="189"/>
      <c r="AB344" s="189"/>
      <c r="AC344" s="192"/>
      <c r="AD344" s="189"/>
      <c r="AE344" s="189"/>
      <c r="AF344" s="189"/>
      <c r="AG344" s="192"/>
      <c r="AH344" s="5"/>
    </row>
    <row r="345" spans="1:34" ht="16.8" hidden="1" thickTop="1" thickBot="1" x14ac:dyDescent="0.35">
      <c r="A345" s="5"/>
      <c r="B345" s="5"/>
      <c r="C345" s="496"/>
      <c r="D345" s="203">
        <f>D344</f>
        <v>0</v>
      </c>
      <c r="E345" s="203">
        <f t="shared" ref="E345:K345" si="356">E344</f>
        <v>0</v>
      </c>
      <c r="F345" s="187">
        <f t="shared" si="356"/>
        <v>0</v>
      </c>
      <c r="G345" s="187">
        <f t="shared" si="356"/>
        <v>0</v>
      </c>
      <c r="H345" s="187">
        <f t="shared" si="356"/>
        <v>0</v>
      </c>
      <c r="I345" s="187">
        <f t="shared" si="356"/>
        <v>0</v>
      </c>
      <c r="J345" s="202">
        <f t="shared" si="356"/>
        <v>0</v>
      </c>
      <c r="K345" s="202">
        <f t="shared" si="356"/>
        <v>0</v>
      </c>
      <c r="L345" s="344" t="s">
        <v>4</v>
      </c>
      <c r="M345" s="189"/>
      <c r="N345" s="189"/>
      <c r="O345" s="189"/>
      <c r="P345" s="189"/>
      <c r="Q345" s="189"/>
      <c r="R345" s="189"/>
      <c r="S345" s="189"/>
      <c r="T345" s="189"/>
      <c r="U345" s="189"/>
      <c r="V345" s="189"/>
      <c r="W345" s="189"/>
      <c r="X345" s="189"/>
      <c r="Y345" s="189"/>
      <c r="Z345" s="189"/>
      <c r="AA345" s="189"/>
      <c r="AB345" s="189"/>
      <c r="AC345" s="192"/>
      <c r="AD345" s="189"/>
      <c r="AE345" s="189"/>
      <c r="AF345" s="189"/>
      <c r="AG345" s="192"/>
      <c r="AH345" s="5"/>
    </row>
    <row r="346" spans="1:34" ht="16.8" hidden="1" thickTop="1" thickBot="1" x14ac:dyDescent="0.35">
      <c r="A346" s="5"/>
      <c r="B346" s="5"/>
      <c r="C346" s="496">
        <f t="shared" ref="C346" si="357">C344+1</f>
        <v>170</v>
      </c>
      <c r="D346" s="204"/>
      <c r="E346" s="205"/>
      <c r="F346" s="206"/>
      <c r="G346" s="206"/>
      <c r="H346" s="207"/>
      <c r="I346" s="207"/>
      <c r="J346" s="208"/>
      <c r="K346" s="208"/>
      <c r="L346" s="344" t="s">
        <v>3</v>
      </c>
      <c r="M346" s="189"/>
      <c r="N346" s="189"/>
      <c r="O346" s="189"/>
      <c r="P346" s="189"/>
      <c r="Q346" s="189"/>
      <c r="R346" s="189"/>
      <c r="S346" s="189"/>
      <c r="T346" s="189"/>
      <c r="U346" s="189"/>
      <c r="V346" s="189"/>
      <c r="W346" s="189"/>
      <c r="X346" s="189"/>
      <c r="Y346" s="189"/>
      <c r="Z346" s="189"/>
      <c r="AA346" s="189"/>
      <c r="AB346" s="189"/>
      <c r="AC346" s="192"/>
      <c r="AD346" s="189"/>
      <c r="AE346" s="189"/>
      <c r="AF346" s="189"/>
      <c r="AG346" s="192"/>
      <c r="AH346" s="5"/>
    </row>
    <row r="347" spans="1:34" ht="16.8" hidden="1" thickTop="1" thickBot="1" x14ac:dyDescent="0.35">
      <c r="A347" s="5"/>
      <c r="B347" s="5"/>
      <c r="C347" s="496"/>
      <c r="D347" s="203">
        <f>D346</f>
        <v>0</v>
      </c>
      <c r="E347" s="203">
        <f t="shared" ref="E347:K347" si="358">E346</f>
        <v>0</v>
      </c>
      <c r="F347" s="187">
        <f t="shared" si="358"/>
        <v>0</v>
      </c>
      <c r="G347" s="187">
        <f t="shared" si="358"/>
        <v>0</v>
      </c>
      <c r="H347" s="187">
        <f t="shared" si="358"/>
        <v>0</v>
      </c>
      <c r="I347" s="187">
        <f t="shared" si="358"/>
        <v>0</v>
      </c>
      <c r="J347" s="202">
        <f t="shared" si="358"/>
        <v>0</v>
      </c>
      <c r="K347" s="202">
        <f t="shared" si="358"/>
        <v>0</v>
      </c>
      <c r="L347" s="344" t="s">
        <v>4</v>
      </c>
      <c r="M347" s="189"/>
      <c r="N347" s="189"/>
      <c r="O347" s="189"/>
      <c r="P347" s="189"/>
      <c r="Q347" s="189"/>
      <c r="R347" s="189"/>
      <c r="S347" s="189"/>
      <c r="T347" s="189"/>
      <c r="U347" s="189"/>
      <c r="V347" s="189"/>
      <c r="W347" s="189"/>
      <c r="X347" s="189"/>
      <c r="Y347" s="189"/>
      <c r="Z347" s="189"/>
      <c r="AA347" s="189"/>
      <c r="AB347" s="189"/>
      <c r="AC347" s="192"/>
      <c r="AD347" s="189"/>
      <c r="AE347" s="189"/>
      <c r="AF347" s="189"/>
      <c r="AG347" s="192"/>
      <c r="AH347" s="5"/>
    </row>
    <row r="348" spans="1:34" ht="16.8" hidden="1" thickTop="1" thickBot="1" x14ac:dyDescent="0.35">
      <c r="A348" s="5"/>
      <c r="B348" s="5"/>
      <c r="C348" s="496">
        <f t="shared" ref="C348" si="359">C346+1</f>
        <v>171</v>
      </c>
      <c r="D348" s="204"/>
      <c r="E348" s="205"/>
      <c r="F348" s="206"/>
      <c r="G348" s="206"/>
      <c r="H348" s="207"/>
      <c r="I348" s="207"/>
      <c r="J348" s="208"/>
      <c r="K348" s="208"/>
      <c r="L348" s="344" t="s">
        <v>3</v>
      </c>
      <c r="M348" s="189"/>
      <c r="N348" s="189"/>
      <c r="O348" s="189"/>
      <c r="P348" s="189"/>
      <c r="Q348" s="189"/>
      <c r="R348" s="189"/>
      <c r="S348" s="189"/>
      <c r="T348" s="189"/>
      <c r="U348" s="189"/>
      <c r="V348" s="189"/>
      <c r="W348" s="189"/>
      <c r="X348" s="189"/>
      <c r="Y348" s="189"/>
      <c r="Z348" s="189"/>
      <c r="AA348" s="189"/>
      <c r="AB348" s="189"/>
      <c r="AC348" s="192"/>
      <c r="AD348" s="189"/>
      <c r="AE348" s="189"/>
      <c r="AF348" s="189"/>
      <c r="AG348" s="192"/>
      <c r="AH348" s="5"/>
    </row>
    <row r="349" spans="1:34" ht="16.8" hidden="1" thickTop="1" thickBot="1" x14ac:dyDescent="0.35">
      <c r="A349" s="5"/>
      <c r="B349" s="5"/>
      <c r="C349" s="497"/>
      <c r="D349" s="203">
        <f>D348</f>
        <v>0</v>
      </c>
      <c r="E349" s="203">
        <f t="shared" ref="E349:K349" si="360">E348</f>
        <v>0</v>
      </c>
      <c r="F349" s="187">
        <f t="shared" si="360"/>
        <v>0</v>
      </c>
      <c r="G349" s="187">
        <f t="shared" si="360"/>
        <v>0</v>
      </c>
      <c r="H349" s="187">
        <f t="shared" si="360"/>
        <v>0</v>
      </c>
      <c r="I349" s="187">
        <f t="shared" si="360"/>
        <v>0</v>
      </c>
      <c r="J349" s="202">
        <f t="shared" si="360"/>
        <v>0</v>
      </c>
      <c r="K349" s="202">
        <f t="shared" si="360"/>
        <v>0</v>
      </c>
      <c r="L349" s="362" t="s">
        <v>4</v>
      </c>
      <c r="M349" s="194"/>
      <c r="N349" s="194"/>
      <c r="O349" s="194"/>
      <c r="P349" s="194"/>
      <c r="Q349" s="194"/>
      <c r="R349" s="194"/>
      <c r="S349" s="194"/>
      <c r="T349" s="194"/>
      <c r="U349" s="194"/>
      <c r="V349" s="194"/>
      <c r="W349" s="194"/>
      <c r="X349" s="194"/>
      <c r="Y349" s="194"/>
      <c r="Z349" s="194"/>
      <c r="AA349" s="194"/>
      <c r="AB349" s="194"/>
      <c r="AC349" s="195"/>
      <c r="AD349" s="194"/>
      <c r="AE349" s="194"/>
      <c r="AF349" s="194"/>
      <c r="AG349" s="195"/>
      <c r="AH349" s="5"/>
    </row>
    <row r="350" spans="1:34" ht="16.8" hidden="1" thickTop="1" thickBot="1" x14ac:dyDescent="0.35">
      <c r="A350" s="5"/>
      <c r="B350" s="5"/>
      <c r="C350" s="496">
        <f t="shared" ref="C350" si="361">C348+1</f>
        <v>172</v>
      </c>
      <c r="D350" s="204"/>
      <c r="E350" s="205"/>
      <c r="F350" s="206"/>
      <c r="G350" s="206"/>
      <c r="H350" s="207"/>
      <c r="I350" s="207"/>
      <c r="J350" s="208"/>
      <c r="K350" s="208"/>
      <c r="L350" s="344" t="s">
        <v>3</v>
      </c>
      <c r="M350" s="188"/>
      <c r="N350" s="188"/>
      <c r="O350" s="188"/>
      <c r="P350" s="188"/>
      <c r="Q350" s="189"/>
      <c r="R350" s="189"/>
      <c r="S350" s="189"/>
      <c r="T350" s="189"/>
      <c r="U350" s="189"/>
      <c r="V350" s="189"/>
      <c r="W350" s="189"/>
      <c r="X350" s="189"/>
      <c r="Y350" s="189"/>
      <c r="Z350" s="189"/>
      <c r="AA350" s="189"/>
      <c r="AB350" s="189"/>
      <c r="AC350" s="192"/>
      <c r="AD350" s="189"/>
      <c r="AE350" s="189"/>
      <c r="AF350" s="189"/>
      <c r="AG350" s="192"/>
      <c r="AH350" s="5"/>
    </row>
    <row r="351" spans="1:34" ht="16.8" hidden="1" thickTop="1" thickBot="1" x14ac:dyDescent="0.35">
      <c r="A351" s="5"/>
      <c r="B351" s="5"/>
      <c r="C351" s="496"/>
      <c r="D351" s="203">
        <f>D350</f>
        <v>0</v>
      </c>
      <c r="E351" s="203">
        <f t="shared" ref="E351:K351" si="362">E350</f>
        <v>0</v>
      </c>
      <c r="F351" s="187">
        <f t="shared" si="362"/>
        <v>0</v>
      </c>
      <c r="G351" s="187">
        <f t="shared" si="362"/>
        <v>0</v>
      </c>
      <c r="H351" s="187">
        <f t="shared" si="362"/>
        <v>0</v>
      </c>
      <c r="I351" s="187">
        <f t="shared" si="362"/>
        <v>0</v>
      </c>
      <c r="J351" s="202">
        <f t="shared" si="362"/>
        <v>0</v>
      </c>
      <c r="K351" s="202">
        <f t="shared" si="362"/>
        <v>0</v>
      </c>
      <c r="L351" s="344" t="s">
        <v>4</v>
      </c>
      <c r="M351" s="188"/>
      <c r="N351" s="188"/>
      <c r="O351" s="188"/>
      <c r="P351" s="188"/>
      <c r="Q351" s="189"/>
      <c r="R351" s="189"/>
      <c r="S351" s="189"/>
      <c r="T351" s="189"/>
      <c r="U351" s="189"/>
      <c r="V351" s="189"/>
      <c r="W351" s="189"/>
      <c r="X351" s="189"/>
      <c r="Y351" s="189"/>
      <c r="Z351" s="189"/>
      <c r="AA351" s="189"/>
      <c r="AB351" s="189"/>
      <c r="AC351" s="192"/>
      <c r="AD351" s="189"/>
      <c r="AE351" s="189"/>
      <c r="AF351" s="189"/>
      <c r="AG351" s="192"/>
      <c r="AH351" s="5"/>
    </row>
    <row r="352" spans="1:34" ht="16.8" hidden="1" thickTop="1" thickBot="1" x14ac:dyDescent="0.35">
      <c r="A352" s="5"/>
      <c r="B352" s="5"/>
      <c r="C352" s="496">
        <f t="shared" ref="C352" si="363">C350+1</f>
        <v>173</v>
      </c>
      <c r="D352" s="204"/>
      <c r="E352" s="205"/>
      <c r="F352" s="206"/>
      <c r="G352" s="206"/>
      <c r="H352" s="207"/>
      <c r="I352" s="207"/>
      <c r="J352" s="208"/>
      <c r="K352" s="208"/>
      <c r="L352" s="344" t="s">
        <v>3</v>
      </c>
      <c r="M352" s="188"/>
      <c r="N352" s="188"/>
      <c r="O352" s="188"/>
      <c r="P352" s="188"/>
      <c r="Q352" s="188"/>
      <c r="R352" s="188"/>
      <c r="S352" s="188"/>
      <c r="T352" s="188"/>
      <c r="U352" s="188"/>
      <c r="V352" s="188"/>
      <c r="W352" s="188"/>
      <c r="X352" s="188"/>
      <c r="Y352" s="188"/>
      <c r="Z352" s="188"/>
      <c r="AA352" s="188"/>
      <c r="AB352" s="188"/>
      <c r="AC352" s="192"/>
      <c r="AD352" s="188"/>
      <c r="AE352" s="188"/>
      <c r="AF352" s="188"/>
      <c r="AG352" s="192"/>
      <c r="AH352" s="5"/>
    </row>
    <row r="353" spans="1:34" ht="16.8" hidden="1" thickTop="1" thickBot="1" x14ac:dyDescent="0.35">
      <c r="A353" s="5"/>
      <c r="B353" s="5"/>
      <c r="C353" s="496"/>
      <c r="D353" s="203">
        <f>D352</f>
        <v>0</v>
      </c>
      <c r="E353" s="203">
        <f t="shared" ref="E353:K353" si="364">E352</f>
        <v>0</v>
      </c>
      <c r="F353" s="187">
        <f t="shared" si="364"/>
        <v>0</v>
      </c>
      <c r="G353" s="187">
        <f t="shared" si="364"/>
        <v>0</v>
      </c>
      <c r="H353" s="187">
        <f t="shared" si="364"/>
        <v>0</v>
      </c>
      <c r="I353" s="187">
        <f t="shared" si="364"/>
        <v>0</v>
      </c>
      <c r="J353" s="202">
        <f t="shared" si="364"/>
        <v>0</v>
      </c>
      <c r="K353" s="202">
        <f t="shared" si="364"/>
        <v>0</v>
      </c>
      <c r="L353" s="344" t="s">
        <v>4</v>
      </c>
      <c r="M353" s="188"/>
      <c r="N353" s="188"/>
      <c r="O353" s="188"/>
      <c r="P353" s="188"/>
      <c r="Q353" s="188"/>
      <c r="R353" s="188"/>
      <c r="S353" s="188"/>
      <c r="T353" s="188"/>
      <c r="U353" s="188"/>
      <c r="V353" s="188"/>
      <c r="W353" s="188"/>
      <c r="X353" s="188"/>
      <c r="Y353" s="188"/>
      <c r="Z353" s="188"/>
      <c r="AA353" s="188"/>
      <c r="AB353" s="188"/>
      <c r="AC353" s="192"/>
      <c r="AD353" s="188"/>
      <c r="AE353" s="188"/>
      <c r="AF353" s="188"/>
      <c r="AG353" s="192"/>
      <c r="AH353" s="5"/>
    </row>
    <row r="354" spans="1:34" ht="16.8" hidden="1" thickTop="1" thickBot="1" x14ac:dyDescent="0.35">
      <c r="A354" s="5"/>
      <c r="B354" s="5"/>
      <c r="C354" s="496">
        <f t="shared" ref="C354" si="365">C352+1</f>
        <v>174</v>
      </c>
      <c r="D354" s="204"/>
      <c r="E354" s="205"/>
      <c r="F354" s="206"/>
      <c r="G354" s="206"/>
      <c r="H354" s="207"/>
      <c r="I354" s="207"/>
      <c r="J354" s="208"/>
      <c r="K354" s="208"/>
      <c r="L354" s="344" t="s">
        <v>3</v>
      </c>
      <c r="M354" s="188"/>
      <c r="N354" s="188"/>
      <c r="O354" s="188"/>
      <c r="P354" s="188"/>
      <c r="Q354" s="188"/>
      <c r="R354" s="188"/>
      <c r="S354" s="188"/>
      <c r="T354" s="188"/>
      <c r="U354" s="188"/>
      <c r="V354" s="188"/>
      <c r="W354" s="188"/>
      <c r="X354" s="188"/>
      <c r="Y354" s="188"/>
      <c r="Z354" s="188"/>
      <c r="AA354" s="188"/>
      <c r="AB354" s="188"/>
      <c r="AC354" s="193"/>
      <c r="AD354" s="188"/>
      <c r="AE354" s="188"/>
      <c r="AF354" s="188"/>
      <c r="AG354" s="193"/>
      <c r="AH354" s="5"/>
    </row>
    <row r="355" spans="1:34" ht="16.8" hidden="1" thickTop="1" thickBot="1" x14ac:dyDescent="0.35">
      <c r="A355" s="5"/>
      <c r="B355" s="5"/>
      <c r="C355" s="496"/>
      <c r="D355" s="203">
        <f>D354</f>
        <v>0</v>
      </c>
      <c r="E355" s="203">
        <f t="shared" ref="E355:K355" si="366">E354</f>
        <v>0</v>
      </c>
      <c r="F355" s="187">
        <f t="shared" si="366"/>
        <v>0</v>
      </c>
      <c r="G355" s="187">
        <f t="shared" si="366"/>
        <v>0</v>
      </c>
      <c r="H355" s="187">
        <f t="shared" si="366"/>
        <v>0</v>
      </c>
      <c r="I355" s="187">
        <f t="shared" si="366"/>
        <v>0</v>
      </c>
      <c r="J355" s="202">
        <f t="shared" si="366"/>
        <v>0</v>
      </c>
      <c r="K355" s="202">
        <f t="shared" si="366"/>
        <v>0</v>
      </c>
      <c r="L355" s="344" t="s">
        <v>4</v>
      </c>
      <c r="M355" s="188"/>
      <c r="N355" s="188"/>
      <c r="O355" s="188"/>
      <c r="P355" s="188"/>
      <c r="Q355" s="188"/>
      <c r="R355" s="188"/>
      <c r="S355" s="188"/>
      <c r="T355" s="188"/>
      <c r="U355" s="188"/>
      <c r="V355" s="188"/>
      <c r="W355" s="188"/>
      <c r="X355" s="188"/>
      <c r="Y355" s="188"/>
      <c r="Z355" s="188"/>
      <c r="AA355" s="188"/>
      <c r="AB355" s="188"/>
      <c r="AC355" s="193"/>
      <c r="AD355" s="188"/>
      <c r="AE355" s="188"/>
      <c r="AF355" s="188"/>
      <c r="AG355" s="193"/>
      <c r="AH355" s="5"/>
    </row>
    <row r="356" spans="1:34" ht="16.8" hidden="1" thickTop="1" thickBot="1" x14ac:dyDescent="0.35">
      <c r="A356" s="5"/>
      <c r="B356" s="5"/>
      <c r="C356" s="496">
        <f t="shared" ref="C356" si="367">C354+1</f>
        <v>175</v>
      </c>
      <c r="D356" s="204"/>
      <c r="E356" s="205"/>
      <c r="F356" s="206"/>
      <c r="G356" s="206"/>
      <c r="H356" s="207"/>
      <c r="I356" s="207"/>
      <c r="J356" s="208"/>
      <c r="K356" s="208"/>
      <c r="L356" s="344" t="s">
        <v>3</v>
      </c>
      <c r="M356" s="188"/>
      <c r="N356" s="188"/>
      <c r="O356" s="188"/>
      <c r="P356" s="188"/>
      <c r="Q356" s="188"/>
      <c r="R356" s="188"/>
      <c r="S356" s="188"/>
      <c r="T356" s="188"/>
      <c r="U356" s="188"/>
      <c r="V356" s="188"/>
      <c r="W356" s="188"/>
      <c r="X356" s="188"/>
      <c r="Y356" s="188"/>
      <c r="Z356" s="188"/>
      <c r="AA356" s="188"/>
      <c r="AB356" s="188"/>
      <c r="AC356" s="193"/>
      <c r="AD356" s="188"/>
      <c r="AE356" s="188"/>
      <c r="AF356" s="188"/>
      <c r="AG356" s="193"/>
      <c r="AH356" s="5"/>
    </row>
    <row r="357" spans="1:34" ht="16.8" hidden="1" thickTop="1" thickBot="1" x14ac:dyDescent="0.35">
      <c r="A357" s="5"/>
      <c r="B357" s="5"/>
      <c r="C357" s="496"/>
      <c r="D357" s="203">
        <f>D356</f>
        <v>0</v>
      </c>
      <c r="E357" s="203">
        <f t="shared" ref="E357:K357" si="368">E356</f>
        <v>0</v>
      </c>
      <c r="F357" s="187">
        <f t="shared" si="368"/>
        <v>0</v>
      </c>
      <c r="G357" s="187">
        <f t="shared" si="368"/>
        <v>0</v>
      </c>
      <c r="H357" s="187">
        <f t="shared" si="368"/>
        <v>0</v>
      </c>
      <c r="I357" s="187">
        <f t="shared" si="368"/>
        <v>0</v>
      </c>
      <c r="J357" s="202">
        <f t="shared" si="368"/>
        <v>0</v>
      </c>
      <c r="K357" s="202">
        <f t="shared" si="368"/>
        <v>0</v>
      </c>
      <c r="L357" s="344" t="s">
        <v>4</v>
      </c>
      <c r="M357" s="188"/>
      <c r="N357" s="188"/>
      <c r="O357" s="188"/>
      <c r="P357" s="188"/>
      <c r="Q357" s="188"/>
      <c r="R357" s="188"/>
      <c r="S357" s="188"/>
      <c r="T357" s="188"/>
      <c r="U357" s="188"/>
      <c r="V357" s="188"/>
      <c r="W357" s="188"/>
      <c r="X357" s="188"/>
      <c r="Y357" s="188"/>
      <c r="Z357" s="188"/>
      <c r="AA357" s="188"/>
      <c r="AB357" s="188"/>
      <c r="AC357" s="193"/>
      <c r="AD357" s="188"/>
      <c r="AE357" s="188"/>
      <c r="AF357" s="188"/>
      <c r="AG357" s="193"/>
      <c r="AH357" s="5"/>
    </row>
    <row r="358" spans="1:34" ht="16.8" hidden="1" thickTop="1" thickBot="1" x14ac:dyDescent="0.35">
      <c r="A358" s="5"/>
      <c r="B358" s="5"/>
      <c r="C358" s="496">
        <f t="shared" ref="C358" si="369">C356+1</f>
        <v>176</v>
      </c>
      <c r="D358" s="204"/>
      <c r="E358" s="205"/>
      <c r="F358" s="206"/>
      <c r="G358" s="206"/>
      <c r="H358" s="207"/>
      <c r="I358" s="207"/>
      <c r="J358" s="208"/>
      <c r="K358" s="208"/>
      <c r="L358" s="344" t="s">
        <v>3</v>
      </c>
      <c r="M358" s="188"/>
      <c r="N358" s="188"/>
      <c r="O358" s="188"/>
      <c r="P358" s="188"/>
      <c r="Q358" s="189"/>
      <c r="R358" s="189"/>
      <c r="S358" s="189"/>
      <c r="T358" s="189"/>
      <c r="U358" s="189"/>
      <c r="V358" s="189"/>
      <c r="W358" s="189"/>
      <c r="X358" s="189"/>
      <c r="Y358" s="189"/>
      <c r="Z358" s="189"/>
      <c r="AA358" s="189"/>
      <c r="AB358" s="189"/>
      <c r="AC358" s="192"/>
      <c r="AD358" s="189"/>
      <c r="AE358" s="189"/>
      <c r="AF358" s="189"/>
      <c r="AG358" s="192"/>
      <c r="AH358" s="5"/>
    </row>
    <row r="359" spans="1:34" ht="16.8" hidden="1" thickTop="1" thickBot="1" x14ac:dyDescent="0.35">
      <c r="A359" s="5"/>
      <c r="B359" s="5"/>
      <c r="C359" s="496"/>
      <c r="D359" s="203">
        <f>D358</f>
        <v>0</v>
      </c>
      <c r="E359" s="203">
        <f t="shared" ref="E359:K359" si="370">E358</f>
        <v>0</v>
      </c>
      <c r="F359" s="187">
        <f t="shared" si="370"/>
        <v>0</v>
      </c>
      <c r="G359" s="187">
        <f t="shared" si="370"/>
        <v>0</v>
      </c>
      <c r="H359" s="187">
        <f t="shared" si="370"/>
        <v>0</v>
      </c>
      <c r="I359" s="187">
        <f t="shared" si="370"/>
        <v>0</v>
      </c>
      <c r="J359" s="202">
        <f t="shared" si="370"/>
        <v>0</v>
      </c>
      <c r="K359" s="202">
        <f t="shared" si="370"/>
        <v>0</v>
      </c>
      <c r="L359" s="344" t="s">
        <v>4</v>
      </c>
      <c r="M359" s="188"/>
      <c r="N359" s="188"/>
      <c r="O359" s="188"/>
      <c r="P359" s="188"/>
      <c r="Q359" s="189"/>
      <c r="R359" s="189"/>
      <c r="S359" s="189"/>
      <c r="T359" s="189"/>
      <c r="U359" s="189"/>
      <c r="V359" s="189"/>
      <c r="W359" s="189"/>
      <c r="X359" s="189"/>
      <c r="Y359" s="189"/>
      <c r="Z359" s="189"/>
      <c r="AA359" s="189"/>
      <c r="AB359" s="189"/>
      <c r="AC359" s="192"/>
      <c r="AD359" s="189"/>
      <c r="AE359" s="189"/>
      <c r="AF359" s="189"/>
      <c r="AG359" s="192"/>
      <c r="AH359" s="5"/>
    </row>
    <row r="360" spans="1:34" ht="16.8" hidden="1" thickTop="1" thickBot="1" x14ac:dyDescent="0.35">
      <c r="A360" s="5"/>
      <c r="B360" s="5"/>
      <c r="C360" s="496">
        <f t="shared" ref="C360" si="371">C358+1</f>
        <v>177</v>
      </c>
      <c r="D360" s="204"/>
      <c r="E360" s="205"/>
      <c r="F360" s="206"/>
      <c r="G360" s="206"/>
      <c r="H360" s="207"/>
      <c r="I360" s="207"/>
      <c r="J360" s="208"/>
      <c r="K360" s="208"/>
      <c r="L360" s="344" t="s">
        <v>3</v>
      </c>
      <c r="M360" s="188"/>
      <c r="N360" s="188"/>
      <c r="O360" s="188"/>
      <c r="P360" s="188"/>
      <c r="Q360" s="189"/>
      <c r="R360" s="189"/>
      <c r="S360" s="189"/>
      <c r="T360" s="189"/>
      <c r="U360" s="189"/>
      <c r="V360" s="189"/>
      <c r="W360" s="189"/>
      <c r="X360" s="189"/>
      <c r="Y360" s="189"/>
      <c r="Z360" s="189"/>
      <c r="AA360" s="189"/>
      <c r="AB360" s="189"/>
      <c r="AC360" s="192"/>
      <c r="AD360" s="189"/>
      <c r="AE360" s="189"/>
      <c r="AF360" s="189"/>
      <c r="AG360" s="192"/>
      <c r="AH360" s="5"/>
    </row>
    <row r="361" spans="1:34" ht="16.8" hidden="1" thickTop="1" thickBot="1" x14ac:dyDescent="0.35">
      <c r="A361" s="5"/>
      <c r="B361" s="5"/>
      <c r="C361" s="496"/>
      <c r="D361" s="203">
        <f>D360</f>
        <v>0</v>
      </c>
      <c r="E361" s="203">
        <f t="shared" ref="E361:K361" si="372">E360</f>
        <v>0</v>
      </c>
      <c r="F361" s="187">
        <f t="shared" si="372"/>
        <v>0</v>
      </c>
      <c r="G361" s="187">
        <f t="shared" si="372"/>
        <v>0</v>
      </c>
      <c r="H361" s="187">
        <f t="shared" si="372"/>
        <v>0</v>
      </c>
      <c r="I361" s="187">
        <f t="shared" si="372"/>
        <v>0</v>
      </c>
      <c r="J361" s="202">
        <f t="shared" si="372"/>
        <v>0</v>
      </c>
      <c r="K361" s="202">
        <f t="shared" si="372"/>
        <v>0</v>
      </c>
      <c r="L361" s="344" t="s">
        <v>4</v>
      </c>
      <c r="M361" s="188"/>
      <c r="N361" s="188"/>
      <c r="O361" s="188"/>
      <c r="P361" s="188"/>
      <c r="Q361" s="189"/>
      <c r="R361" s="189"/>
      <c r="S361" s="189"/>
      <c r="T361" s="189"/>
      <c r="U361" s="189"/>
      <c r="V361" s="189"/>
      <c r="W361" s="189"/>
      <c r="X361" s="189"/>
      <c r="Y361" s="189"/>
      <c r="Z361" s="189"/>
      <c r="AA361" s="189"/>
      <c r="AB361" s="189"/>
      <c r="AC361" s="192"/>
      <c r="AD361" s="189"/>
      <c r="AE361" s="189"/>
      <c r="AF361" s="189"/>
      <c r="AG361" s="192"/>
      <c r="AH361" s="5"/>
    </row>
    <row r="362" spans="1:34" ht="16.8" hidden="1" thickTop="1" thickBot="1" x14ac:dyDescent="0.35">
      <c r="A362" s="5"/>
      <c r="B362" s="5"/>
      <c r="C362" s="496">
        <f t="shared" ref="C362" si="373">C360+1</f>
        <v>178</v>
      </c>
      <c r="D362" s="204"/>
      <c r="E362" s="205"/>
      <c r="F362" s="206"/>
      <c r="G362" s="206"/>
      <c r="H362" s="207"/>
      <c r="I362" s="207"/>
      <c r="J362" s="208"/>
      <c r="K362" s="208"/>
      <c r="L362" s="344" t="s">
        <v>3</v>
      </c>
      <c r="M362" s="188"/>
      <c r="N362" s="188"/>
      <c r="O362" s="188"/>
      <c r="P362" s="188"/>
      <c r="Q362" s="189"/>
      <c r="R362" s="189"/>
      <c r="S362" s="189"/>
      <c r="T362" s="189"/>
      <c r="U362" s="189"/>
      <c r="V362" s="189"/>
      <c r="W362" s="189"/>
      <c r="X362" s="189"/>
      <c r="Y362" s="189"/>
      <c r="Z362" s="189"/>
      <c r="AA362" s="189"/>
      <c r="AB362" s="189"/>
      <c r="AC362" s="192"/>
      <c r="AD362" s="189"/>
      <c r="AE362" s="189"/>
      <c r="AF362" s="189"/>
      <c r="AG362" s="192"/>
      <c r="AH362" s="5"/>
    </row>
    <row r="363" spans="1:34" ht="16.8" hidden="1" thickTop="1" thickBot="1" x14ac:dyDescent="0.35">
      <c r="A363" s="5"/>
      <c r="B363" s="5"/>
      <c r="C363" s="496"/>
      <c r="D363" s="203">
        <f>D362</f>
        <v>0</v>
      </c>
      <c r="E363" s="203">
        <f t="shared" ref="E363:K363" si="374">E362</f>
        <v>0</v>
      </c>
      <c r="F363" s="187">
        <f t="shared" si="374"/>
        <v>0</v>
      </c>
      <c r="G363" s="187">
        <f t="shared" si="374"/>
        <v>0</v>
      </c>
      <c r="H363" s="187">
        <f t="shared" si="374"/>
        <v>0</v>
      </c>
      <c r="I363" s="187">
        <f t="shared" si="374"/>
        <v>0</v>
      </c>
      <c r="J363" s="202">
        <f t="shared" si="374"/>
        <v>0</v>
      </c>
      <c r="K363" s="202">
        <f t="shared" si="374"/>
        <v>0</v>
      </c>
      <c r="L363" s="344" t="s">
        <v>4</v>
      </c>
      <c r="M363" s="188"/>
      <c r="N363" s="188"/>
      <c r="O363" s="188"/>
      <c r="P363" s="188"/>
      <c r="Q363" s="189"/>
      <c r="R363" s="189"/>
      <c r="S363" s="189"/>
      <c r="T363" s="189"/>
      <c r="U363" s="189"/>
      <c r="V363" s="189"/>
      <c r="W363" s="189"/>
      <c r="X363" s="189"/>
      <c r="Y363" s="189"/>
      <c r="Z363" s="189"/>
      <c r="AA363" s="189"/>
      <c r="AB363" s="189"/>
      <c r="AC363" s="192"/>
      <c r="AD363" s="189"/>
      <c r="AE363" s="189"/>
      <c r="AF363" s="189"/>
      <c r="AG363" s="192"/>
      <c r="AH363" s="5"/>
    </row>
    <row r="364" spans="1:34" ht="16.8" hidden="1" thickTop="1" thickBot="1" x14ac:dyDescent="0.35">
      <c r="A364" s="5"/>
      <c r="B364" s="5"/>
      <c r="C364" s="496">
        <f t="shared" ref="C364" si="375">C362+1</f>
        <v>179</v>
      </c>
      <c r="D364" s="204"/>
      <c r="E364" s="205"/>
      <c r="F364" s="206"/>
      <c r="G364" s="206"/>
      <c r="H364" s="207"/>
      <c r="I364" s="207"/>
      <c r="J364" s="208"/>
      <c r="K364" s="208"/>
      <c r="L364" s="344" t="s">
        <v>3</v>
      </c>
      <c r="M364" s="188"/>
      <c r="N364" s="188"/>
      <c r="O364" s="188"/>
      <c r="P364" s="188"/>
      <c r="Q364" s="188"/>
      <c r="R364" s="188"/>
      <c r="S364" s="188"/>
      <c r="T364" s="188"/>
      <c r="U364" s="188"/>
      <c r="V364" s="188"/>
      <c r="W364" s="188"/>
      <c r="X364" s="188"/>
      <c r="Y364" s="188"/>
      <c r="Z364" s="188"/>
      <c r="AA364" s="188"/>
      <c r="AB364" s="189"/>
      <c r="AC364" s="192"/>
      <c r="AD364" s="188"/>
      <c r="AE364" s="188"/>
      <c r="AF364" s="189"/>
      <c r="AG364" s="192"/>
      <c r="AH364" s="5"/>
    </row>
    <row r="365" spans="1:34" ht="16.8" hidden="1" thickTop="1" thickBot="1" x14ac:dyDescent="0.35">
      <c r="A365" s="5"/>
      <c r="B365" s="5"/>
      <c r="C365" s="496"/>
      <c r="D365" s="203">
        <f>D364</f>
        <v>0</v>
      </c>
      <c r="E365" s="203">
        <f t="shared" ref="E365:K365" si="376">E364</f>
        <v>0</v>
      </c>
      <c r="F365" s="187">
        <f t="shared" si="376"/>
        <v>0</v>
      </c>
      <c r="G365" s="187">
        <f t="shared" si="376"/>
        <v>0</v>
      </c>
      <c r="H365" s="187">
        <f t="shared" si="376"/>
        <v>0</v>
      </c>
      <c r="I365" s="187">
        <f t="shared" si="376"/>
        <v>0</v>
      </c>
      <c r="J365" s="202">
        <f t="shared" si="376"/>
        <v>0</v>
      </c>
      <c r="K365" s="202">
        <f t="shared" si="376"/>
        <v>0</v>
      </c>
      <c r="L365" s="344" t="s">
        <v>4</v>
      </c>
      <c r="M365" s="188"/>
      <c r="N365" s="188"/>
      <c r="O365" s="188"/>
      <c r="P365" s="188"/>
      <c r="Q365" s="188"/>
      <c r="R365" s="188"/>
      <c r="S365" s="188"/>
      <c r="T365" s="188"/>
      <c r="U365" s="188"/>
      <c r="V365" s="188"/>
      <c r="W365" s="188"/>
      <c r="X365" s="188"/>
      <c r="Y365" s="188"/>
      <c r="Z365" s="188"/>
      <c r="AA365" s="188"/>
      <c r="AB365" s="189"/>
      <c r="AC365" s="192"/>
      <c r="AD365" s="188"/>
      <c r="AE365" s="188"/>
      <c r="AF365" s="189"/>
      <c r="AG365" s="192"/>
      <c r="AH365" s="5"/>
    </row>
    <row r="366" spans="1:34" ht="16.8" hidden="1" thickTop="1" thickBot="1" x14ac:dyDescent="0.35">
      <c r="A366" s="5"/>
      <c r="B366" s="5"/>
      <c r="C366" s="496">
        <f t="shared" ref="C366" si="377">C364+1</f>
        <v>180</v>
      </c>
      <c r="D366" s="204"/>
      <c r="E366" s="205"/>
      <c r="F366" s="206"/>
      <c r="G366" s="206"/>
      <c r="H366" s="207"/>
      <c r="I366" s="207"/>
      <c r="J366" s="208"/>
      <c r="K366" s="208"/>
      <c r="L366" s="344" t="s">
        <v>3</v>
      </c>
      <c r="M366" s="188"/>
      <c r="N366" s="188"/>
      <c r="O366" s="188"/>
      <c r="P366" s="188"/>
      <c r="Q366" s="189"/>
      <c r="R366" s="189"/>
      <c r="S366" s="189"/>
      <c r="T366" s="189"/>
      <c r="U366" s="189"/>
      <c r="V366" s="189"/>
      <c r="W366" s="189"/>
      <c r="X366" s="189"/>
      <c r="Y366" s="189"/>
      <c r="Z366" s="189"/>
      <c r="AA366" s="189"/>
      <c r="AB366" s="189"/>
      <c r="AC366" s="192"/>
      <c r="AD366" s="189"/>
      <c r="AE366" s="189"/>
      <c r="AF366" s="189"/>
      <c r="AG366" s="192"/>
      <c r="AH366" s="5"/>
    </row>
    <row r="367" spans="1:34" ht="16.8" hidden="1" thickTop="1" thickBot="1" x14ac:dyDescent="0.35">
      <c r="A367" s="5"/>
      <c r="B367" s="5"/>
      <c r="C367" s="496"/>
      <c r="D367" s="203">
        <f>D366</f>
        <v>0</v>
      </c>
      <c r="E367" s="203">
        <f t="shared" ref="E367:K367" si="378">E366</f>
        <v>0</v>
      </c>
      <c r="F367" s="187">
        <f t="shared" si="378"/>
        <v>0</v>
      </c>
      <c r="G367" s="187">
        <f t="shared" si="378"/>
        <v>0</v>
      </c>
      <c r="H367" s="187">
        <f t="shared" si="378"/>
        <v>0</v>
      </c>
      <c r="I367" s="187">
        <f t="shared" si="378"/>
        <v>0</v>
      </c>
      <c r="J367" s="202">
        <f t="shared" si="378"/>
        <v>0</v>
      </c>
      <c r="K367" s="202">
        <f t="shared" si="378"/>
        <v>0</v>
      </c>
      <c r="L367" s="344" t="s">
        <v>4</v>
      </c>
      <c r="M367" s="188"/>
      <c r="N367" s="188"/>
      <c r="O367" s="188"/>
      <c r="P367" s="188"/>
      <c r="Q367" s="189"/>
      <c r="R367" s="189"/>
      <c r="S367" s="189"/>
      <c r="T367" s="189"/>
      <c r="U367" s="189"/>
      <c r="V367" s="189"/>
      <c r="W367" s="189"/>
      <c r="X367" s="189"/>
      <c r="Y367" s="189"/>
      <c r="Z367" s="189"/>
      <c r="AA367" s="189"/>
      <c r="AB367" s="189"/>
      <c r="AC367" s="192"/>
      <c r="AD367" s="189"/>
      <c r="AE367" s="189"/>
      <c r="AF367" s="189"/>
      <c r="AG367" s="192"/>
      <c r="AH367" s="5"/>
    </row>
    <row r="368" spans="1:34" ht="16.8" hidden="1" thickTop="1" thickBot="1" x14ac:dyDescent="0.35">
      <c r="A368" s="5"/>
      <c r="B368" s="5"/>
      <c r="C368" s="496">
        <f t="shared" ref="C368" si="379">C366+1</f>
        <v>181</v>
      </c>
      <c r="D368" s="204"/>
      <c r="E368" s="205"/>
      <c r="F368" s="206"/>
      <c r="G368" s="206"/>
      <c r="H368" s="207"/>
      <c r="I368" s="207"/>
      <c r="J368" s="208"/>
      <c r="K368" s="208"/>
      <c r="L368" s="344" t="s">
        <v>3</v>
      </c>
      <c r="M368" s="188"/>
      <c r="N368" s="188"/>
      <c r="O368" s="188"/>
      <c r="P368" s="188"/>
      <c r="Q368" s="189"/>
      <c r="R368" s="189"/>
      <c r="S368" s="189"/>
      <c r="T368" s="189"/>
      <c r="U368" s="189"/>
      <c r="V368" s="189"/>
      <c r="W368" s="189"/>
      <c r="X368" s="189"/>
      <c r="Y368" s="189"/>
      <c r="Z368" s="189"/>
      <c r="AA368" s="189"/>
      <c r="AB368" s="189"/>
      <c r="AC368" s="192"/>
      <c r="AD368" s="189"/>
      <c r="AE368" s="189"/>
      <c r="AF368" s="189"/>
      <c r="AG368" s="192"/>
      <c r="AH368" s="5"/>
    </row>
    <row r="369" spans="1:34" ht="16.8" hidden="1" thickTop="1" thickBot="1" x14ac:dyDescent="0.35">
      <c r="A369" s="5"/>
      <c r="B369" s="5"/>
      <c r="C369" s="496"/>
      <c r="D369" s="203">
        <f>D368</f>
        <v>0</v>
      </c>
      <c r="E369" s="203">
        <f t="shared" ref="E369:K369" si="380">E368</f>
        <v>0</v>
      </c>
      <c r="F369" s="187">
        <f t="shared" si="380"/>
        <v>0</v>
      </c>
      <c r="G369" s="187">
        <f t="shared" si="380"/>
        <v>0</v>
      </c>
      <c r="H369" s="187">
        <f t="shared" si="380"/>
        <v>0</v>
      </c>
      <c r="I369" s="187">
        <f t="shared" si="380"/>
        <v>0</v>
      </c>
      <c r="J369" s="202">
        <f t="shared" si="380"/>
        <v>0</v>
      </c>
      <c r="K369" s="202">
        <f t="shared" si="380"/>
        <v>0</v>
      </c>
      <c r="L369" s="344" t="s">
        <v>4</v>
      </c>
      <c r="M369" s="188"/>
      <c r="N369" s="188"/>
      <c r="O369" s="188"/>
      <c r="P369" s="188"/>
      <c r="Q369" s="189"/>
      <c r="R369" s="189"/>
      <c r="S369" s="189"/>
      <c r="T369" s="189"/>
      <c r="U369" s="189"/>
      <c r="V369" s="189"/>
      <c r="W369" s="189"/>
      <c r="X369" s="189"/>
      <c r="Y369" s="189"/>
      <c r="Z369" s="189"/>
      <c r="AA369" s="189"/>
      <c r="AB369" s="189"/>
      <c r="AC369" s="192"/>
      <c r="AD369" s="189"/>
      <c r="AE369" s="189"/>
      <c r="AF369" s="189"/>
      <c r="AG369" s="192"/>
      <c r="AH369" s="5"/>
    </row>
    <row r="370" spans="1:34" ht="16.8" hidden="1" thickTop="1" thickBot="1" x14ac:dyDescent="0.35">
      <c r="A370" s="5"/>
      <c r="B370" s="5"/>
      <c r="C370" s="496">
        <f t="shared" ref="C370" si="381">C368+1</f>
        <v>182</v>
      </c>
      <c r="D370" s="204"/>
      <c r="E370" s="205"/>
      <c r="F370" s="206"/>
      <c r="G370" s="206"/>
      <c r="H370" s="207"/>
      <c r="I370" s="207"/>
      <c r="J370" s="208"/>
      <c r="K370" s="208"/>
      <c r="L370" s="344" t="s">
        <v>3</v>
      </c>
      <c r="M370" s="188"/>
      <c r="N370" s="188"/>
      <c r="O370" s="188"/>
      <c r="P370" s="188"/>
      <c r="Q370" s="189"/>
      <c r="R370" s="189"/>
      <c r="S370" s="189"/>
      <c r="T370" s="189"/>
      <c r="U370" s="189"/>
      <c r="V370" s="189"/>
      <c r="W370" s="189"/>
      <c r="X370" s="189"/>
      <c r="Y370" s="189"/>
      <c r="Z370" s="189"/>
      <c r="AA370" s="189"/>
      <c r="AB370" s="189"/>
      <c r="AC370" s="192"/>
      <c r="AD370" s="189"/>
      <c r="AE370" s="189"/>
      <c r="AF370" s="189"/>
      <c r="AG370" s="192"/>
      <c r="AH370" s="5"/>
    </row>
    <row r="371" spans="1:34" ht="16.8" hidden="1" thickTop="1" thickBot="1" x14ac:dyDescent="0.35">
      <c r="A371" s="5"/>
      <c r="B371" s="5"/>
      <c r="C371" s="496"/>
      <c r="D371" s="203">
        <f>D370</f>
        <v>0</v>
      </c>
      <c r="E371" s="203">
        <f t="shared" ref="E371:K371" si="382">E370</f>
        <v>0</v>
      </c>
      <c r="F371" s="187">
        <f t="shared" si="382"/>
        <v>0</v>
      </c>
      <c r="G371" s="187">
        <f t="shared" si="382"/>
        <v>0</v>
      </c>
      <c r="H371" s="187">
        <f t="shared" si="382"/>
        <v>0</v>
      </c>
      <c r="I371" s="187">
        <f t="shared" si="382"/>
        <v>0</v>
      </c>
      <c r="J371" s="202">
        <f t="shared" si="382"/>
        <v>0</v>
      </c>
      <c r="K371" s="202">
        <f t="shared" si="382"/>
        <v>0</v>
      </c>
      <c r="L371" s="344" t="s">
        <v>4</v>
      </c>
      <c r="M371" s="188"/>
      <c r="N371" s="188"/>
      <c r="O371" s="188"/>
      <c r="P371" s="188"/>
      <c r="Q371" s="189"/>
      <c r="R371" s="189"/>
      <c r="S371" s="189"/>
      <c r="T371" s="189"/>
      <c r="U371" s="189"/>
      <c r="V371" s="189"/>
      <c r="W371" s="189"/>
      <c r="X371" s="189"/>
      <c r="Y371" s="189"/>
      <c r="Z371" s="189"/>
      <c r="AA371" s="189"/>
      <c r="AB371" s="189"/>
      <c r="AC371" s="192"/>
      <c r="AD371" s="189"/>
      <c r="AE371" s="189"/>
      <c r="AF371" s="189"/>
      <c r="AG371" s="192"/>
      <c r="AH371" s="5"/>
    </row>
    <row r="372" spans="1:34" ht="16.8" hidden="1" thickTop="1" thickBot="1" x14ac:dyDescent="0.35">
      <c r="A372" s="5"/>
      <c r="B372" s="5"/>
      <c r="C372" s="496">
        <f t="shared" ref="C372" si="383">C370+1</f>
        <v>183</v>
      </c>
      <c r="D372" s="204"/>
      <c r="E372" s="205"/>
      <c r="F372" s="206"/>
      <c r="G372" s="206"/>
      <c r="H372" s="207"/>
      <c r="I372" s="207"/>
      <c r="J372" s="208"/>
      <c r="K372" s="208"/>
      <c r="L372" s="344" t="s">
        <v>3</v>
      </c>
      <c r="M372" s="189"/>
      <c r="N372" s="189"/>
      <c r="O372" s="189"/>
      <c r="P372" s="189"/>
      <c r="Q372" s="189"/>
      <c r="R372" s="189"/>
      <c r="S372" s="189"/>
      <c r="T372" s="189"/>
      <c r="U372" s="189"/>
      <c r="V372" s="189"/>
      <c r="W372" s="189"/>
      <c r="X372" s="189"/>
      <c r="Y372" s="189"/>
      <c r="Z372" s="189"/>
      <c r="AA372" s="189"/>
      <c r="AB372" s="189"/>
      <c r="AC372" s="192"/>
      <c r="AD372" s="189"/>
      <c r="AE372" s="189"/>
      <c r="AF372" s="189"/>
      <c r="AG372" s="192"/>
      <c r="AH372" s="5"/>
    </row>
    <row r="373" spans="1:34" ht="16.8" hidden="1" thickTop="1" thickBot="1" x14ac:dyDescent="0.35">
      <c r="A373" s="5"/>
      <c r="B373" s="5"/>
      <c r="C373" s="496"/>
      <c r="D373" s="203">
        <f>D372</f>
        <v>0</v>
      </c>
      <c r="E373" s="203">
        <f t="shared" ref="E373:K373" si="384">E372</f>
        <v>0</v>
      </c>
      <c r="F373" s="187">
        <f t="shared" si="384"/>
        <v>0</v>
      </c>
      <c r="G373" s="187">
        <f t="shared" si="384"/>
        <v>0</v>
      </c>
      <c r="H373" s="187">
        <f t="shared" si="384"/>
        <v>0</v>
      </c>
      <c r="I373" s="187">
        <f t="shared" si="384"/>
        <v>0</v>
      </c>
      <c r="J373" s="202">
        <f t="shared" si="384"/>
        <v>0</v>
      </c>
      <c r="K373" s="202">
        <f t="shared" si="384"/>
        <v>0</v>
      </c>
      <c r="L373" s="344" t="s">
        <v>4</v>
      </c>
      <c r="M373" s="189"/>
      <c r="N373" s="189"/>
      <c r="O373" s="189"/>
      <c r="P373" s="189"/>
      <c r="Q373" s="189"/>
      <c r="R373" s="189"/>
      <c r="S373" s="189"/>
      <c r="T373" s="189"/>
      <c r="U373" s="189"/>
      <c r="V373" s="189"/>
      <c r="W373" s="189"/>
      <c r="X373" s="189"/>
      <c r="Y373" s="189"/>
      <c r="Z373" s="189"/>
      <c r="AA373" s="189"/>
      <c r="AB373" s="189"/>
      <c r="AC373" s="192"/>
      <c r="AD373" s="189"/>
      <c r="AE373" s="189"/>
      <c r="AF373" s="189"/>
      <c r="AG373" s="192"/>
      <c r="AH373" s="5"/>
    </row>
    <row r="374" spans="1:34" ht="16.8" hidden="1" thickTop="1" thickBot="1" x14ac:dyDescent="0.35">
      <c r="A374" s="5"/>
      <c r="B374" s="5"/>
      <c r="C374" s="496">
        <f t="shared" ref="C374" si="385">C372+1</f>
        <v>184</v>
      </c>
      <c r="D374" s="204"/>
      <c r="E374" s="205"/>
      <c r="F374" s="206"/>
      <c r="G374" s="206"/>
      <c r="H374" s="207"/>
      <c r="I374" s="207"/>
      <c r="J374" s="208"/>
      <c r="K374" s="208"/>
      <c r="L374" s="344" t="s">
        <v>3</v>
      </c>
      <c r="M374" s="189"/>
      <c r="N374" s="189"/>
      <c r="O374" s="189"/>
      <c r="P374" s="189"/>
      <c r="Q374" s="189"/>
      <c r="R374" s="189"/>
      <c r="S374" s="189"/>
      <c r="T374" s="189"/>
      <c r="U374" s="189"/>
      <c r="V374" s="189"/>
      <c r="W374" s="189"/>
      <c r="X374" s="189"/>
      <c r="Y374" s="189"/>
      <c r="Z374" s="189"/>
      <c r="AA374" s="189"/>
      <c r="AB374" s="189"/>
      <c r="AC374" s="192"/>
      <c r="AD374" s="189"/>
      <c r="AE374" s="189"/>
      <c r="AF374" s="189"/>
      <c r="AG374" s="192"/>
      <c r="AH374" s="5"/>
    </row>
    <row r="375" spans="1:34" ht="16.8" hidden="1" thickTop="1" thickBot="1" x14ac:dyDescent="0.35">
      <c r="A375" s="5"/>
      <c r="B375" s="5"/>
      <c r="C375" s="496"/>
      <c r="D375" s="203">
        <f>D374</f>
        <v>0</v>
      </c>
      <c r="E375" s="203">
        <f t="shared" ref="E375:K375" si="386">E374</f>
        <v>0</v>
      </c>
      <c r="F375" s="187">
        <f t="shared" si="386"/>
        <v>0</v>
      </c>
      <c r="G375" s="187">
        <f t="shared" si="386"/>
        <v>0</v>
      </c>
      <c r="H375" s="187">
        <f t="shared" si="386"/>
        <v>0</v>
      </c>
      <c r="I375" s="187">
        <f t="shared" si="386"/>
        <v>0</v>
      </c>
      <c r="J375" s="202">
        <f t="shared" si="386"/>
        <v>0</v>
      </c>
      <c r="K375" s="202">
        <f t="shared" si="386"/>
        <v>0</v>
      </c>
      <c r="L375" s="344" t="s">
        <v>4</v>
      </c>
      <c r="M375" s="189"/>
      <c r="N375" s="189"/>
      <c r="O375" s="189"/>
      <c r="P375" s="189"/>
      <c r="Q375" s="189"/>
      <c r="R375" s="189"/>
      <c r="S375" s="189"/>
      <c r="T375" s="189"/>
      <c r="U375" s="189"/>
      <c r="V375" s="189"/>
      <c r="W375" s="189"/>
      <c r="X375" s="189"/>
      <c r="Y375" s="189"/>
      <c r="Z375" s="189"/>
      <c r="AA375" s="189"/>
      <c r="AB375" s="189"/>
      <c r="AC375" s="192"/>
      <c r="AD375" s="189"/>
      <c r="AE375" s="189"/>
      <c r="AF375" s="189"/>
      <c r="AG375" s="192"/>
      <c r="AH375" s="5"/>
    </row>
    <row r="376" spans="1:34" ht="16.8" hidden="1" thickTop="1" thickBot="1" x14ac:dyDescent="0.35">
      <c r="A376" s="5"/>
      <c r="B376" s="5"/>
      <c r="C376" s="496">
        <f t="shared" ref="C376" si="387">C374+1</f>
        <v>185</v>
      </c>
      <c r="D376" s="204"/>
      <c r="E376" s="205"/>
      <c r="F376" s="206"/>
      <c r="G376" s="206"/>
      <c r="H376" s="207"/>
      <c r="I376" s="207"/>
      <c r="J376" s="208"/>
      <c r="K376" s="208"/>
      <c r="L376" s="344" t="s">
        <v>3</v>
      </c>
      <c r="M376" s="189"/>
      <c r="N376" s="189"/>
      <c r="O376" s="189"/>
      <c r="P376" s="189"/>
      <c r="Q376" s="189"/>
      <c r="R376" s="189"/>
      <c r="S376" s="189"/>
      <c r="T376" s="189"/>
      <c r="U376" s="189"/>
      <c r="V376" s="189"/>
      <c r="W376" s="189"/>
      <c r="X376" s="189"/>
      <c r="Y376" s="189"/>
      <c r="Z376" s="189"/>
      <c r="AA376" s="189"/>
      <c r="AB376" s="189"/>
      <c r="AC376" s="192"/>
      <c r="AD376" s="189"/>
      <c r="AE376" s="189"/>
      <c r="AF376" s="189"/>
      <c r="AG376" s="192"/>
      <c r="AH376" s="5"/>
    </row>
    <row r="377" spans="1:34" ht="16.8" hidden="1" thickTop="1" thickBot="1" x14ac:dyDescent="0.35">
      <c r="A377" s="5"/>
      <c r="B377" s="5"/>
      <c r="C377" s="496"/>
      <c r="D377" s="203">
        <f>D376</f>
        <v>0</v>
      </c>
      <c r="E377" s="203">
        <f t="shared" ref="E377:K377" si="388">E376</f>
        <v>0</v>
      </c>
      <c r="F377" s="187">
        <f t="shared" si="388"/>
        <v>0</v>
      </c>
      <c r="G377" s="187">
        <f t="shared" si="388"/>
        <v>0</v>
      </c>
      <c r="H377" s="187">
        <f t="shared" si="388"/>
        <v>0</v>
      </c>
      <c r="I377" s="187">
        <f t="shared" si="388"/>
        <v>0</v>
      </c>
      <c r="J377" s="202">
        <f t="shared" si="388"/>
        <v>0</v>
      </c>
      <c r="K377" s="202">
        <f t="shared" si="388"/>
        <v>0</v>
      </c>
      <c r="L377" s="344" t="s">
        <v>4</v>
      </c>
      <c r="M377" s="189"/>
      <c r="N377" s="189"/>
      <c r="O377" s="189"/>
      <c r="P377" s="189"/>
      <c r="Q377" s="189"/>
      <c r="R377" s="189"/>
      <c r="S377" s="189"/>
      <c r="T377" s="189"/>
      <c r="U377" s="189"/>
      <c r="V377" s="189"/>
      <c r="W377" s="189"/>
      <c r="X377" s="189"/>
      <c r="Y377" s="189"/>
      <c r="Z377" s="189"/>
      <c r="AA377" s="189"/>
      <c r="AB377" s="189"/>
      <c r="AC377" s="192"/>
      <c r="AD377" s="189"/>
      <c r="AE377" s="189"/>
      <c r="AF377" s="189"/>
      <c r="AG377" s="192"/>
      <c r="AH377" s="5"/>
    </row>
    <row r="378" spans="1:34" ht="16.8" hidden="1" thickTop="1" thickBot="1" x14ac:dyDescent="0.35">
      <c r="A378" s="5"/>
      <c r="B378" s="5"/>
      <c r="C378" s="496">
        <f t="shared" ref="C378" si="389">C376+1</f>
        <v>186</v>
      </c>
      <c r="D378" s="204"/>
      <c r="E378" s="205"/>
      <c r="F378" s="206"/>
      <c r="G378" s="206"/>
      <c r="H378" s="207"/>
      <c r="I378" s="207"/>
      <c r="J378" s="208"/>
      <c r="K378" s="208"/>
      <c r="L378" s="344" t="s">
        <v>3</v>
      </c>
      <c r="M378" s="189"/>
      <c r="N378" s="189"/>
      <c r="O378" s="189"/>
      <c r="P378" s="189"/>
      <c r="Q378" s="189"/>
      <c r="R378" s="189"/>
      <c r="S378" s="189"/>
      <c r="T378" s="189"/>
      <c r="U378" s="189"/>
      <c r="V378" s="189"/>
      <c r="W378" s="189"/>
      <c r="X378" s="189"/>
      <c r="Y378" s="189"/>
      <c r="Z378" s="189"/>
      <c r="AA378" s="189"/>
      <c r="AB378" s="189"/>
      <c r="AC378" s="192"/>
      <c r="AD378" s="189"/>
      <c r="AE378" s="189"/>
      <c r="AF378" s="189"/>
      <c r="AG378" s="192"/>
      <c r="AH378" s="5"/>
    </row>
    <row r="379" spans="1:34" ht="16.8" hidden="1" thickTop="1" thickBot="1" x14ac:dyDescent="0.35">
      <c r="A379" s="5"/>
      <c r="B379" s="5"/>
      <c r="C379" s="496"/>
      <c r="D379" s="203">
        <f>D378</f>
        <v>0</v>
      </c>
      <c r="E379" s="203">
        <f t="shared" ref="E379:K379" si="390">E378</f>
        <v>0</v>
      </c>
      <c r="F379" s="187">
        <f t="shared" si="390"/>
        <v>0</v>
      </c>
      <c r="G379" s="187">
        <f t="shared" si="390"/>
        <v>0</v>
      </c>
      <c r="H379" s="187">
        <f t="shared" si="390"/>
        <v>0</v>
      </c>
      <c r="I379" s="187">
        <f t="shared" si="390"/>
        <v>0</v>
      </c>
      <c r="J379" s="202">
        <f t="shared" si="390"/>
        <v>0</v>
      </c>
      <c r="K379" s="202">
        <f t="shared" si="390"/>
        <v>0</v>
      </c>
      <c r="L379" s="344" t="s">
        <v>4</v>
      </c>
      <c r="M379" s="189"/>
      <c r="N379" s="189"/>
      <c r="O379" s="189"/>
      <c r="P379" s="189"/>
      <c r="Q379" s="189"/>
      <c r="R379" s="189"/>
      <c r="S379" s="189"/>
      <c r="T379" s="189"/>
      <c r="U379" s="189"/>
      <c r="V379" s="189"/>
      <c r="W379" s="189"/>
      <c r="X379" s="189"/>
      <c r="Y379" s="189"/>
      <c r="Z379" s="189"/>
      <c r="AA379" s="189"/>
      <c r="AB379" s="189"/>
      <c r="AC379" s="192"/>
      <c r="AD379" s="189"/>
      <c r="AE379" s="189"/>
      <c r="AF379" s="189"/>
      <c r="AG379" s="192"/>
      <c r="AH379" s="5"/>
    </row>
    <row r="380" spans="1:34" ht="16.8" hidden="1" thickTop="1" thickBot="1" x14ac:dyDescent="0.35">
      <c r="A380" s="5"/>
      <c r="B380" s="5"/>
      <c r="C380" s="496">
        <f t="shared" ref="C380" si="391">C378+1</f>
        <v>187</v>
      </c>
      <c r="D380" s="204"/>
      <c r="E380" s="205"/>
      <c r="F380" s="206"/>
      <c r="G380" s="206"/>
      <c r="H380" s="207"/>
      <c r="I380" s="207"/>
      <c r="J380" s="208"/>
      <c r="K380" s="208"/>
      <c r="L380" s="344" t="s">
        <v>3</v>
      </c>
      <c r="M380" s="189"/>
      <c r="N380" s="189"/>
      <c r="O380" s="189"/>
      <c r="P380" s="189"/>
      <c r="Q380" s="189"/>
      <c r="R380" s="189"/>
      <c r="S380" s="189"/>
      <c r="T380" s="189"/>
      <c r="U380" s="189"/>
      <c r="V380" s="189"/>
      <c r="W380" s="189"/>
      <c r="X380" s="189"/>
      <c r="Y380" s="189"/>
      <c r="Z380" s="189"/>
      <c r="AA380" s="189"/>
      <c r="AB380" s="189"/>
      <c r="AC380" s="192"/>
      <c r="AD380" s="189"/>
      <c r="AE380" s="189"/>
      <c r="AF380" s="189"/>
      <c r="AG380" s="192"/>
      <c r="AH380" s="5"/>
    </row>
    <row r="381" spans="1:34" ht="16.8" hidden="1" thickTop="1" thickBot="1" x14ac:dyDescent="0.35">
      <c r="A381" s="5"/>
      <c r="B381" s="5"/>
      <c r="C381" s="496"/>
      <c r="D381" s="203">
        <f>D380</f>
        <v>0</v>
      </c>
      <c r="E381" s="203">
        <f t="shared" ref="E381:K381" si="392">E380</f>
        <v>0</v>
      </c>
      <c r="F381" s="187">
        <f t="shared" si="392"/>
        <v>0</v>
      </c>
      <c r="G381" s="187">
        <f t="shared" si="392"/>
        <v>0</v>
      </c>
      <c r="H381" s="187">
        <f t="shared" si="392"/>
        <v>0</v>
      </c>
      <c r="I381" s="187">
        <f t="shared" si="392"/>
        <v>0</v>
      </c>
      <c r="J381" s="202">
        <f t="shared" si="392"/>
        <v>0</v>
      </c>
      <c r="K381" s="202">
        <f t="shared" si="392"/>
        <v>0</v>
      </c>
      <c r="L381" s="344" t="s">
        <v>4</v>
      </c>
      <c r="M381" s="189"/>
      <c r="N381" s="189"/>
      <c r="O381" s="189"/>
      <c r="P381" s="189"/>
      <c r="Q381" s="189"/>
      <c r="R381" s="189"/>
      <c r="S381" s="189"/>
      <c r="T381" s="189"/>
      <c r="U381" s="189"/>
      <c r="V381" s="189"/>
      <c r="W381" s="189"/>
      <c r="X381" s="189"/>
      <c r="Y381" s="189"/>
      <c r="Z381" s="189"/>
      <c r="AA381" s="189"/>
      <c r="AB381" s="189"/>
      <c r="AC381" s="192"/>
      <c r="AD381" s="189"/>
      <c r="AE381" s="189"/>
      <c r="AF381" s="189"/>
      <c r="AG381" s="192"/>
      <c r="AH381" s="5"/>
    </row>
    <row r="382" spans="1:34" ht="16.8" hidden="1" thickTop="1" thickBot="1" x14ac:dyDescent="0.35">
      <c r="A382" s="5"/>
      <c r="B382" s="5"/>
      <c r="C382" s="496">
        <f t="shared" ref="C382" si="393">C380+1</f>
        <v>188</v>
      </c>
      <c r="D382" s="204"/>
      <c r="E382" s="205"/>
      <c r="F382" s="206"/>
      <c r="G382" s="206"/>
      <c r="H382" s="207"/>
      <c r="I382" s="207"/>
      <c r="J382" s="208"/>
      <c r="K382" s="208"/>
      <c r="L382" s="344" t="s">
        <v>3</v>
      </c>
      <c r="M382" s="189"/>
      <c r="N382" s="189"/>
      <c r="O382" s="189"/>
      <c r="P382" s="189"/>
      <c r="Q382" s="189"/>
      <c r="R382" s="189"/>
      <c r="S382" s="189"/>
      <c r="T382" s="189"/>
      <c r="U382" s="189"/>
      <c r="V382" s="189"/>
      <c r="W382" s="189"/>
      <c r="X382" s="189"/>
      <c r="Y382" s="189"/>
      <c r="Z382" s="189"/>
      <c r="AA382" s="189"/>
      <c r="AB382" s="189"/>
      <c r="AC382" s="192"/>
      <c r="AD382" s="189"/>
      <c r="AE382" s="189"/>
      <c r="AF382" s="189"/>
      <c r="AG382" s="192"/>
      <c r="AH382" s="5"/>
    </row>
    <row r="383" spans="1:34" ht="16.8" hidden="1" thickTop="1" thickBot="1" x14ac:dyDescent="0.35">
      <c r="A383" s="5"/>
      <c r="B383" s="5"/>
      <c r="C383" s="496"/>
      <c r="D383" s="203">
        <f>D382</f>
        <v>0</v>
      </c>
      <c r="E383" s="203">
        <f t="shared" ref="E383:K383" si="394">E382</f>
        <v>0</v>
      </c>
      <c r="F383" s="187">
        <f t="shared" si="394"/>
        <v>0</v>
      </c>
      <c r="G383" s="187">
        <f t="shared" si="394"/>
        <v>0</v>
      </c>
      <c r="H383" s="187">
        <f t="shared" si="394"/>
        <v>0</v>
      </c>
      <c r="I383" s="187">
        <f t="shared" si="394"/>
        <v>0</v>
      </c>
      <c r="J383" s="202">
        <f t="shared" si="394"/>
        <v>0</v>
      </c>
      <c r="K383" s="202">
        <f t="shared" si="394"/>
        <v>0</v>
      </c>
      <c r="L383" s="344" t="s">
        <v>4</v>
      </c>
      <c r="M383" s="189"/>
      <c r="N383" s="189"/>
      <c r="O383" s="189"/>
      <c r="P383" s="189"/>
      <c r="Q383" s="189"/>
      <c r="R383" s="189"/>
      <c r="S383" s="189"/>
      <c r="T383" s="189"/>
      <c r="U383" s="189"/>
      <c r="V383" s="189"/>
      <c r="W383" s="189"/>
      <c r="X383" s="189"/>
      <c r="Y383" s="189"/>
      <c r="Z383" s="189"/>
      <c r="AA383" s="189"/>
      <c r="AB383" s="189"/>
      <c r="AC383" s="192"/>
      <c r="AD383" s="189"/>
      <c r="AE383" s="189"/>
      <c r="AF383" s="189"/>
      <c r="AG383" s="192"/>
      <c r="AH383" s="5"/>
    </row>
    <row r="384" spans="1:34" ht="16.8" hidden="1" thickTop="1" thickBot="1" x14ac:dyDescent="0.35">
      <c r="A384" s="5"/>
      <c r="B384" s="5"/>
      <c r="C384" s="496">
        <f t="shared" ref="C384" si="395">C382+1</f>
        <v>189</v>
      </c>
      <c r="D384" s="204"/>
      <c r="E384" s="205"/>
      <c r="F384" s="206"/>
      <c r="G384" s="206"/>
      <c r="H384" s="207"/>
      <c r="I384" s="207"/>
      <c r="J384" s="208"/>
      <c r="K384" s="208"/>
      <c r="L384" s="344" t="s">
        <v>3</v>
      </c>
      <c r="M384" s="189"/>
      <c r="N384" s="189"/>
      <c r="O384" s="189"/>
      <c r="P384" s="189"/>
      <c r="Q384" s="189"/>
      <c r="R384" s="189"/>
      <c r="S384" s="189"/>
      <c r="T384" s="189"/>
      <c r="U384" s="189"/>
      <c r="V384" s="189"/>
      <c r="W384" s="189"/>
      <c r="X384" s="189"/>
      <c r="Y384" s="189"/>
      <c r="Z384" s="189"/>
      <c r="AA384" s="189"/>
      <c r="AB384" s="189"/>
      <c r="AC384" s="192"/>
      <c r="AD384" s="189"/>
      <c r="AE384" s="189"/>
      <c r="AF384" s="189"/>
      <c r="AG384" s="192"/>
      <c r="AH384" s="5"/>
    </row>
    <row r="385" spans="1:34" ht="16.8" hidden="1" thickTop="1" thickBot="1" x14ac:dyDescent="0.35">
      <c r="A385" s="5"/>
      <c r="B385" s="5"/>
      <c r="C385" s="496"/>
      <c r="D385" s="203">
        <f>D384</f>
        <v>0</v>
      </c>
      <c r="E385" s="203">
        <f t="shared" ref="E385:K385" si="396">E384</f>
        <v>0</v>
      </c>
      <c r="F385" s="187">
        <f t="shared" si="396"/>
        <v>0</v>
      </c>
      <c r="G385" s="187">
        <f t="shared" si="396"/>
        <v>0</v>
      </c>
      <c r="H385" s="187">
        <f t="shared" si="396"/>
        <v>0</v>
      </c>
      <c r="I385" s="187">
        <f t="shared" si="396"/>
        <v>0</v>
      </c>
      <c r="J385" s="202">
        <f t="shared" si="396"/>
        <v>0</v>
      </c>
      <c r="K385" s="202">
        <f t="shared" si="396"/>
        <v>0</v>
      </c>
      <c r="L385" s="344" t="s">
        <v>4</v>
      </c>
      <c r="M385" s="189"/>
      <c r="N385" s="189"/>
      <c r="O385" s="189"/>
      <c r="P385" s="189"/>
      <c r="Q385" s="189"/>
      <c r="R385" s="189"/>
      <c r="S385" s="189"/>
      <c r="T385" s="189"/>
      <c r="U385" s="189"/>
      <c r="V385" s="189"/>
      <c r="W385" s="189"/>
      <c r="X385" s="189"/>
      <c r="Y385" s="189"/>
      <c r="Z385" s="189"/>
      <c r="AA385" s="189"/>
      <c r="AB385" s="189"/>
      <c r="AC385" s="192"/>
      <c r="AD385" s="189"/>
      <c r="AE385" s="189"/>
      <c r="AF385" s="189"/>
      <c r="AG385" s="192"/>
      <c r="AH385" s="5"/>
    </row>
    <row r="386" spans="1:34" ht="16.8" hidden="1" thickTop="1" thickBot="1" x14ac:dyDescent="0.35">
      <c r="A386" s="5"/>
      <c r="B386" s="5"/>
      <c r="C386" s="496">
        <f t="shared" ref="C386:C388" si="397">C384+1</f>
        <v>190</v>
      </c>
      <c r="D386" s="204"/>
      <c r="E386" s="205"/>
      <c r="F386" s="206"/>
      <c r="G386" s="206"/>
      <c r="H386" s="207"/>
      <c r="I386" s="207"/>
      <c r="J386" s="208"/>
      <c r="K386" s="208"/>
      <c r="L386" s="344" t="s">
        <v>3</v>
      </c>
      <c r="M386" s="189"/>
      <c r="N386" s="189"/>
      <c r="O386" s="189"/>
      <c r="P386" s="189"/>
      <c r="Q386" s="189"/>
      <c r="R386" s="189"/>
      <c r="S386" s="189"/>
      <c r="T386" s="189"/>
      <c r="U386" s="189"/>
      <c r="V386" s="189"/>
      <c r="W386" s="189"/>
      <c r="X386" s="189"/>
      <c r="Y386" s="189"/>
      <c r="Z386" s="189"/>
      <c r="AA386" s="189"/>
      <c r="AB386" s="189"/>
      <c r="AC386" s="192"/>
      <c r="AD386" s="189"/>
      <c r="AE386" s="189"/>
      <c r="AF386" s="189"/>
      <c r="AG386" s="192"/>
      <c r="AH386" s="5"/>
    </row>
    <row r="387" spans="1:34" ht="16.8" hidden="1" thickTop="1" thickBot="1" x14ac:dyDescent="0.35">
      <c r="A387" s="5"/>
      <c r="B387" s="5"/>
      <c r="C387" s="496"/>
      <c r="D387" s="203">
        <f>D386</f>
        <v>0</v>
      </c>
      <c r="E387" s="203">
        <f t="shared" ref="E387:K387" si="398">E386</f>
        <v>0</v>
      </c>
      <c r="F387" s="187">
        <f t="shared" si="398"/>
        <v>0</v>
      </c>
      <c r="G387" s="187">
        <f t="shared" si="398"/>
        <v>0</v>
      </c>
      <c r="H387" s="187">
        <f t="shared" si="398"/>
        <v>0</v>
      </c>
      <c r="I387" s="187">
        <f t="shared" si="398"/>
        <v>0</v>
      </c>
      <c r="J387" s="202">
        <f t="shared" si="398"/>
        <v>0</v>
      </c>
      <c r="K387" s="202">
        <f t="shared" si="398"/>
        <v>0</v>
      </c>
      <c r="L387" s="344" t="s">
        <v>4</v>
      </c>
      <c r="M387" s="189"/>
      <c r="N387" s="189"/>
      <c r="O387" s="189"/>
      <c r="P387" s="189"/>
      <c r="Q387" s="189"/>
      <c r="R387" s="189"/>
      <c r="S387" s="189"/>
      <c r="T387" s="189"/>
      <c r="U387" s="189"/>
      <c r="V387" s="189"/>
      <c r="W387" s="189"/>
      <c r="X387" s="189"/>
      <c r="Y387" s="189"/>
      <c r="Z387" s="189"/>
      <c r="AA387" s="189"/>
      <c r="AB387" s="189"/>
      <c r="AC387" s="192"/>
      <c r="AD387" s="189"/>
      <c r="AE387" s="189"/>
      <c r="AF387" s="189"/>
      <c r="AG387" s="192"/>
      <c r="AH387" s="5"/>
    </row>
    <row r="388" spans="1:34" ht="16.8" hidden="1" thickTop="1" thickBot="1" x14ac:dyDescent="0.35">
      <c r="A388" s="5"/>
      <c r="B388" s="5"/>
      <c r="C388" s="496">
        <f t="shared" si="397"/>
        <v>191</v>
      </c>
      <c r="D388" s="204"/>
      <c r="E388" s="205"/>
      <c r="F388" s="206"/>
      <c r="G388" s="206"/>
      <c r="H388" s="207"/>
      <c r="I388" s="207"/>
      <c r="J388" s="208"/>
      <c r="K388" s="208"/>
      <c r="L388" s="344" t="s">
        <v>3</v>
      </c>
      <c r="M388" s="189"/>
      <c r="N388" s="189"/>
      <c r="O388" s="189"/>
      <c r="P388" s="189"/>
      <c r="Q388" s="189"/>
      <c r="R388" s="189"/>
      <c r="S388" s="189"/>
      <c r="T388" s="189"/>
      <c r="U388" s="189"/>
      <c r="V388" s="189"/>
      <c r="W388" s="189"/>
      <c r="X388" s="189"/>
      <c r="Y388" s="189"/>
      <c r="Z388" s="189"/>
      <c r="AA388" s="189"/>
      <c r="AB388" s="189"/>
      <c r="AC388" s="192"/>
      <c r="AD388" s="189"/>
      <c r="AE388" s="189"/>
      <c r="AF388" s="189"/>
      <c r="AG388" s="192"/>
      <c r="AH388" s="5"/>
    </row>
    <row r="389" spans="1:34" ht="16.8" hidden="1" thickTop="1" thickBot="1" x14ac:dyDescent="0.35">
      <c r="A389" s="5"/>
      <c r="B389" s="5"/>
      <c r="C389" s="496"/>
      <c r="D389" s="203">
        <f>D388</f>
        <v>0</v>
      </c>
      <c r="E389" s="203">
        <f t="shared" ref="E389" si="399">E388</f>
        <v>0</v>
      </c>
      <c r="F389" s="187">
        <f t="shared" ref="F389" si="400">F388</f>
        <v>0</v>
      </c>
      <c r="G389" s="187">
        <f t="shared" ref="G389" si="401">G388</f>
        <v>0</v>
      </c>
      <c r="H389" s="187">
        <f t="shared" ref="H389" si="402">H388</f>
        <v>0</v>
      </c>
      <c r="I389" s="187">
        <f t="shared" ref="I389" si="403">I388</f>
        <v>0</v>
      </c>
      <c r="J389" s="202">
        <f t="shared" ref="J389" si="404">J388</f>
        <v>0</v>
      </c>
      <c r="K389" s="202">
        <f t="shared" ref="K389" si="405">K388</f>
        <v>0</v>
      </c>
      <c r="L389" s="344" t="s">
        <v>4</v>
      </c>
      <c r="M389" s="189"/>
      <c r="N389" s="189"/>
      <c r="O389" s="189"/>
      <c r="P389" s="189"/>
      <c r="Q389" s="189"/>
      <c r="R389" s="189"/>
      <c r="S389" s="189"/>
      <c r="T389" s="189"/>
      <c r="U389" s="189"/>
      <c r="V389" s="189"/>
      <c r="W389" s="189"/>
      <c r="X389" s="189"/>
      <c r="Y389" s="189"/>
      <c r="Z389" s="189"/>
      <c r="AA389" s="189"/>
      <c r="AB389" s="189"/>
      <c r="AC389" s="192"/>
      <c r="AD389" s="189"/>
      <c r="AE389" s="189"/>
      <c r="AF389" s="189"/>
      <c r="AG389" s="192"/>
      <c r="AH389" s="5"/>
    </row>
    <row r="390" spans="1:34" ht="16.8" hidden="1" thickTop="1" thickBot="1" x14ac:dyDescent="0.35">
      <c r="A390" s="5"/>
      <c r="B390" s="5"/>
      <c r="C390" s="496">
        <f t="shared" ref="C390" si="406">C388+1</f>
        <v>192</v>
      </c>
      <c r="D390" s="204"/>
      <c r="E390" s="205"/>
      <c r="F390" s="206"/>
      <c r="G390" s="206"/>
      <c r="H390" s="207"/>
      <c r="I390" s="207"/>
      <c r="J390" s="208"/>
      <c r="K390" s="208"/>
      <c r="L390" s="344" t="s">
        <v>3</v>
      </c>
      <c r="M390" s="189"/>
      <c r="N390" s="189"/>
      <c r="O390" s="189"/>
      <c r="P390" s="189"/>
      <c r="Q390" s="189"/>
      <c r="R390" s="189"/>
      <c r="S390" s="189"/>
      <c r="T390" s="189"/>
      <c r="U390" s="189"/>
      <c r="V390" s="189"/>
      <c r="W390" s="189"/>
      <c r="X390" s="189"/>
      <c r="Y390" s="189"/>
      <c r="Z390" s="189"/>
      <c r="AA390" s="189"/>
      <c r="AB390" s="189"/>
      <c r="AC390" s="192"/>
      <c r="AD390" s="189"/>
      <c r="AE390" s="189"/>
      <c r="AF390" s="189"/>
      <c r="AG390" s="192"/>
      <c r="AH390" s="5"/>
    </row>
    <row r="391" spans="1:34" ht="16.8" hidden="1" thickTop="1" thickBot="1" x14ac:dyDescent="0.35">
      <c r="A391" s="5"/>
      <c r="B391" s="5"/>
      <c r="C391" s="496"/>
      <c r="D391" s="203">
        <f>D390</f>
        <v>0</v>
      </c>
      <c r="E391" s="203">
        <f t="shared" ref="E391" si="407">E390</f>
        <v>0</v>
      </c>
      <c r="F391" s="187">
        <f t="shared" ref="F391" si="408">F390</f>
        <v>0</v>
      </c>
      <c r="G391" s="187">
        <f t="shared" ref="G391" si="409">G390</f>
        <v>0</v>
      </c>
      <c r="H391" s="187">
        <f t="shared" ref="H391" si="410">H390</f>
        <v>0</v>
      </c>
      <c r="I391" s="187">
        <f t="shared" ref="I391" si="411">I390</f>
        <v>0</v>
      </c>
      <c r="J391" s="202">
        <f t="shared" ref="J391" si="412">J390</f>
        <v>0</v>
      </c>
      <c r="K391" s="202">
        <f t="shared" ref="K391" si="413">K390</f>
        <v>0</v>
      </c>
      <c r="L391" s="344" t="s">
        <v>4</v>
      </c>
      <c r="M391" s="189"/>
      <c r="N391" s="189"/>
      <c r="O391" s="189"/>
      <c r="P391" s="189"/>
      <c r="Q391" s="189"/>
      <c r="R391" s="189"/>
      <c r="S391" s="189"/>
      <c r="T391" s="189"/>
      <c r="U391" s="189"/>
      <c r="V391" s="189"/>
      <c r="W391" s="189"/>
      <c r="X391" s="189"/>
      <c r="Y391" s="189"/>
      <c r="Z391" s="189"/>
      <c r="AA391" s="189"/>
      <c r="AB391" s="189"/>
      <c r="AC391" s="192"/>
      <c r="AD391" s="189"/>
      <c r="AE391" s="189"/>
      <c r="AF391" s="189"/>
      <c r="AG391" s="192"/>
      <c r="AH391" s="5"/>
    </row>
    <row r="392" spans="1:34" ht="16.8" hidden="1" thickTop="1" thickBot="1" x14ac:dyDescent="0.35">
      <c r="A392" s="5"/>
      <c r="B392" s="5"/>
      <c r="C392" s="496">
        <f t="shared" ref="C392" si="414">C390+1</f>
        <v>193</v>
      </c>
      <c r="D392" s="204"/>
      <c r="E392" s="205"/>
      <c r="F392" s="206"/>
      <c r="G392" s="206"/>
      <c r="H392" s="207"/>
      <c r="I392" s="207"/>
      <c r="J392" s="208"/>
      <c r="K392" s="208"/>
      <c r="L392" s="344" t="s">
        <v>3</v>
      </c>
      <c r="M392" s="189"/>
      <c r="N392" s="189"/>
      <c r="O392" s="189"/>
      <c r="P392" s="189"/>
      <c r="Q392" s="189"/>
      <c r="R392" s="189"/>
      <c r="S392" s="189"/>
      <c r="T392" s="189"/>
      <c r="U392" s="189"/>
      <c r="V392" s="189"/>
      <c r="W392" s="189"/>
      <c r="X392" s="189"/>
      <c r="Y392" s="189"/>
      <c r="Z392" s="189"/>
      <c r="AA392" s="189"/>
      <c r="AB392" s="189"/>
      <c r="AC392" s="192"/>
      <c r="AD392" s="189"/>
      <c r="AE392" s="189"/>
      <c r="AF392" s="189"/>
      <c r="AG392" s="192"/>
      <c r="AH392" s="5"/>
    </row>
    <row r="393" spans="1:34" ht="16.8" hidden="1" thickTop="1" thickBot="1" x14ac:dyDescent="0.35">
      <c r="A393" s="5"/>
      <c r="B393" s="5"/>
      <c r="C393" s="496"/>
      <c r="D393" s="203">
        <f>D392</f>
        <v>0</v>
      </c>
      <c r="E393" s="203">
        <f t="shared" ref="E393" si="415">E392</f>
        <v>0</v>
      </c>
      <c r="F393" s="187">
        <f t="shared" ref="F393" si="416">F392</f>
        <v>0</v>
      </c>
      <c r="G393" s="187">
        <f t="shared" ref="G393" si="417">G392</f>
        <v>0</v>
      </c>
      <c r="H393" s="187">
        <f t="shared" ref="H393" si="418">H392</f>
        <v>0</v>
      </c>
      <c r="I393" s="187">
        <f t="shared" ref="I393" si="419">I392</f>
        <v>0</v>
      </c>
      <c r="J393" s="202">
        <f t="shared" ref="J393" si="420">J392</f>
        <v>0</v>
      </c>
      <c r="K393" s="202">
        <f t="shared" ref="K393" si="421">K392</f>
        <v>0</v>
      </c>
      <c r="L393" s="344" t="s">
        <v>4</v>
      </c>
      <c r="M393" s="189"/>
      <c r="N393" s="189"/>
      <c r="O393" s="189"/>
      <c r="P393" s="189"/>
      <c r="Q393" s="189"/>
      <c r="R393" s="189"/>
      <c r="S393" s="189"/>
      <c r="T393" s="189"/>
      <c r="U393" s="189"/>
      <c r="V393" s="189"/>
      <c r="W393" s="189"/>
      <c r="X393" s="189"/>
      <c r="Y393" s="189"/>
      <c r="Z393" s="189"/>
      <c r="AA393" s="189"/>
      <c r="AB393" s="189"/>
      <c r="AC393" s="192"/>
      <c r="AD393" s="189"/>
      <c r="AE393" s="189"/>
      <c r="AF393" s="189"/>
      <c r="AG393" s="192"/>
      <c r="AH393" s="5"/>
    </row>
    <row r="394" spans="1:34" ht="16.8" hidden="1" thickTop="1" thickBot="1" x14ac:dyDescent="0.35">
      <c r="A394" s="5"/>
      <c r="B394" s="5"/>
      <c r="C394" s="496">
        <f t="shared" ref="C394" si="422">C392+1</f>
        <v>194</v>
      </c>
      <c r="D394" s="204"/>
      <c r="E394" s="205"/>
      <c r="F394" s="206"/>
      <c r="G394" s="206"/>
      <c r="H394" s="207"/>
      <c r="I394" s="207"/>
      <c r="J394" s="208"/>
      <c r="K394" s="208"/>
      <c r="L394" s="344" t="s">
        <v>3</v>
      </c>
      <c r="M394" s="189"/>
      <c r="N394" s="189"/>
      <c r="O394" s="189"/>
      <c r="P394" s="189"/>
      <c r="Q394" s="189"/>
      <c r="R394" s="189"/>
      <c r="S394" s="189"/>
      <c r="T394" s="189"/>
      <c r="U394" s="189"/>
      <c r="V394" s="189"/>
      <c r="W394" s="189"/>
      <c r="X394" s="189"/>
      <c r="Y394" s="189"/>
      <c r="Z394" s="189"/>
      <c r="AA394" s="189"/>
      <c r="AB394" s="189"/>
      <c r="AC394" s="192"/>
      <c r="AD394" s="189"/>
      <c r="AE394" s="189"/>
      <c r="AF394" s="189"/>
      <c r="AG394" s="192"/>
      <c r="AH394" s="5"/>
    </row>
    <row r="395" spans="1:34" ht="16.8" hidden="1" thickTop="1" thickBot="1" x14ac:dyDescent="0.35">
      <c r="A395" s="5"/>
      <c r="B395" s="5"/>
      <c r="C395" s="496"/>
      <c r="D395" s="203">
        <f>D394</f>
        <v>0</v>
      </c>
      <c r="E395" s="203">
        <f t="shared" ref="E395" si="423">E394</f>
        <v>0</v>
      </c>
      <c r="F395" s="187">
        <f t="shared" ref="F395" si="424">F394</f>
        <v>0</v>
      </c>
      <c r="G395" s="187">
        <f t="shared" ref="G395" si="425">G394</f>
        <v>0</v>
      </c>
      <c r="H395" s="187">
        <f t="shared" ref="H395" si="426">H394</f>
        <v>0</v>
      </c>
      <c r="I395" s="187">
        <f t="shared" ref="I395" si="427">I394</f>
        <v>0</v>
      </c>
      <c r="J395" s="202">
        <f t="shared" ref="J395" si="428">J394</f>
        <v>0</v>
      </c>
      <c r="K395" s="202">
        <f t="shared" ref="K395" si="429">K394</f>
        <v>0</v>
      </c>
      <c r="L395" s="344" t="s">
        <v>4</v>
      </c>
      <c r="M395" s="189"/>
      <c r="N395" s="189"/>
      <c r="O395" s="189"/>
      <c r="P395" s="189"/>
      <c r="Q395" s="189"/>
      <c r="R395" s="189"/>
      <c r="S395" s="189"/>
      <c r="T395" s="189"/>
      <c r="U395" s="189"/>
      <c r="V395" s="189"/>
      <c r="W395" s="189"/>
      <c r="X395" s="189"/>
      <c r="Y395" s="189"/>
      <c r="Z395" s="189"/>
      <c r="AA395" s="189"/>
      <c r="AB395" s="189"/>
      <c r="AC395" s="192"/>
      <c r="AD395" s="189"/>
      <c r="AE395" s="189"/>
      <c r="AF395" s="189"/>
      <c r="AG395" s="192"/>
      <c r="AH395" s="5"/>
    </row>
    <row r="396" spans="1:34" ht="16.8" hidden="1" thickTop="1" thickBot="1" x14ac:dyDescent="0.35">
      <c r="A396" s="5"/>
      <c r="B396" s="5"/>
      <c r="C396" s="496">
        <f t="shared" ref="C396" si="430">C394+1</f>
        <v>195</v>
      </c>
      <c r="D396" s="204"/>
      <c r="E396" s="205"/>
      <c r="F396" s="206"/>
      <c r="G396" s="206"/>
      <c r="H396" s="207"/>
      <c r="I396" s="207"/>
      <c r="J396" s="208"/>
      <c r="K396" s="208"/>
      <c r="L396" s="344" t="s">
        <v>3</v>
      </c>
      <c r="M396" s="189"/>
      <c r="N396" s="189"/>
      <c r="O396" s="189"/>
      <c r="P396" s="189"/>
      <c r="Q396" s="189"/>
      <c r="R396" s="189"/>
      <c r="S396" s="189"/>
      <c r="T396" s="189"/>
      <c r="U396" s="189"/>
      <c r="V396" s="189"/>
      <c r="W396" s="189"/>
      <c r="X396" s="189"/>
      <c r="Y396" s="189"/>
      <c r="Z396" s="189"/>
      <c r="AA396" s="189"/>
      <c r="AB396" s="189"/>
      <c r="AC396" s="192"/>
      <c r="AD396" s="189"/>
      <c r="AE396" s="189"/>
      <c r="AF396" s="189"/>
      <c r="AG396" s="192"/>
      <c r="AH396" s="5"/>
    </row>
    <row r="397" spans="1:34" ht="16.8" hidden="1" thickTop="1" thickBot="1" x14ac:dyDescent="0.35">
      <c r="A397" s="5"/>
      <c r="B397" s="5"/>
      <c r="C397" s="496"/>
      <c r="D397" s="203">
        <f>D396</f>
        <v>0</v>
      </c>
      <c r="E397" s="203">
        <f t="shared" ref="E397" si="431">E396</f>
        <v>0</v>
      </c>
      <c r="F397" s="187">
        <f t="shared" ref="F397" si="432">F396</f>
        <v>0</v>
      </c>
      <c r="G397" s="187">
        <f t="shared" ref="G397" si="433">G396</f>
        <v>0</v>
      </c>
      <c r="H397" s="187">
        <f t="shared" ref="H397" si="434">H396</f>
        <v>0</v>
      </c>
      <c r="I397" s="187">
        <f t="shared" ref="I397" si="435">I396</f>
        <v>0</v>
      </c>
      <c r="J397" s="202">
        <f t="shared" ref="J397" si="436">J396</f>
        <v>0</v>
      </c>
      <c r="K397" s="202">
        <f t="shared" ref="K397" si="437">K396</f>
        <v>0</v>
      </c>
      <c r="L397" s="344" t="s">
        <v>4</v>
      </c>
      <c r="M397" s="189"/>
      <c r="N397" s="189"/>
      <c r="O397" s="189"/>
      <c r="P397" s="189"/>
      <c r="Q397" s="189"/>
      <c r="R397" s="189"/>
      <c r="S397" s="189"/>
      <c r="T397" s="189"/>
      <c r="U397" s="189"/>
      <c r="V397" s="189"/>
      <c r="W397" s="189"/>
      <c r="X397" s="189"/>
      <c r="Y397" s="189"/>
      <c r="Z397" s="189"/>
      <c r="AA397" s="189"/>
      <c r="AB397" s="189"/>
      <c r="AC397" s="192"/>
      <c r="AD397" s="189"/>
      <c r="AE397" s="189"/>
      <c r="AF397" s="189"/>
      <c r="AG397" s="192"/>
      <c r="AH397" s="5"/>
    </row>
    <row r="398" spans="1:34" ht="16.8" hidden="1" thickTop="1" thickBot="1" x14ac:dyDescent="0.35">
      <c r="A398" s="5"/>
      <c r="B398" s="5"/>
      <c r="C398" s="496">
        <f t="shared" ref="C398" si="438">C396+1</f>
        <v>196</v>
      </c>
      <c r="D398" s="204"/>
      <c r="E398" s="205"/>
      <c r="F398" s="206"/>
      <c r="G398" s="206"/>
      <c r="H398" s="207"/>
      <c r="I398" s="207"/>
      <c r="J398" s="208"/>
      <c r="K398" s="208"/>
      <c r="L398" s="344" t="s">
        <v>3</v>
      </c>
      <c r="M398" s="189"/>
      <c r="N398" s="189"/>
      <c r="O398" s="189"/>
      <c r="P398" s="189"/>
      <c r="Q398" s="189"/>
      <c r="R398" s="189"/>
      <c r="S398" s="189"/>
      <c r="T398" s="189"/>
      <c r="U398" s="189"/>
      <c r="V398" s="189"/>
      <c r="W398" s="189"/>
      <c r="X398" s="189"/>
      <c r="Y398" s="189"/>
      <c r="Z398" s="189"/>
      <c r="AA398" s="189"/>
      <c r="AB398" s="189"/>
      <c r="AC398" s="192"/>
      <c r="AD398" s="189"/>
      <c r="AE398" s="189"/>
      <c r="AF398" s="189"/>
      <c r="AG398" s="192"/>
      <c r="AH398" s="5"/>
    </row>
    <row r="399" spans="1:34" ht="16.8" hidden="1" thickTop="1" thickBot="1" x14ac:dyDescent="0.35">
      <c r="A399" s="5"/>
      <c r="B399" s="5"/>
      <c r="C399" s="496"/>
      <c r="D399" s="203">
        <f>D398</f>
        <v>0</v>
      </c>
      <c r="E399" s="203">
        <f t="shared" ref="E399" si="439">E398</f>
        <v>0</v>
      </c>
      <c r="F399" s="187">
        <f t="shared" ref="F399" si="440">F398</f>
        <v>0</v>
      </c>
      <c r="G399" s="187">
        <f t="shared" ref="G399" si="441">G398</f>
        <v>0</v>
      </c>
      <c r="H399" s="187">
        <f t="shared" ref="H399" si="442">H398</f>
        <v>0</v>
      </c>
      <c r="I399" s="187">
        <f t="shared" ref="I399" si="443">I398</f>
        <v>0</v>
      </c>
      <c r="J399" s="202">
        <f t="shared" ref="J399" si="444">J398</f>
        <v>0</v>
      </c>
      <c r="K399" s="202">
        <f t="shared" ref="K399" si="445">K398</f>
        <v>0</v>
      </c>
      <c r="L399" s="344" t="s">
        <v>4</v>
      </c>
      <c r="M399" s="189"/>
      <c r="N399" s="189"/>
      <c r="O399" s="189"/>
      <c r="P399" s="189"/>
      <c r="Q399" s="189"/>
      <c r="R399" s="189"/>
      <c r="S399" s="189"/>
      <c r="T399" s="189"/>
      <c r="U399" s="189"/>
      <c r="V399" s="189"/>
      <c r="W399" s="189"/>
      <c r="X399" s="189"/>
      <c r="Y399" s="189"/>
      <c r="Z399" s="189"/>
      <c r="AA399" s="189"/>
      <c r="AB399" s="189"/>
      <c r="AC399" s="192"/>
      <c r="AD399" s="189"/>
      <c r="AE399" s="189"/>
      <c r="AF399" s="189"/>
      <c r="AG399" s="192"/>
      <c r="AH399" s="5"/>
    </row>
    <row r="400" spans="1:34" ht="16.8" hidden="1" thickTop="1" thickBot="1" x14ac:dyDescent="0.35">
      <c r="A400" s="5"/>
      <c r="B400" s="5"/>
      <c r="C400" s="496">
        <f t="shared" ref="C400" si="446">C398+1</f>
        <v>197</v>
      </c>
      <c r="D400" s="204"/>
      <c r="E400" s="205"/>
      <c r="F400" s="206"/>
      <c r="G400" s="206"/>
      <c r="H400" s="207"/>
      <c r="I400" s="207"/>
      <c r="J400" s="208"/>
      <c r="K400" s="208"/>
      <c r="L400" s="344" t="s">
        <v>3</v>
      </c>
      <c r="M400" s="189"/>
      <c r="N400" s="189"/>
      <c r="O400" s="189"/>
      <c r="P400" s="189"/>
      <c r="Q400" s="189"/>
      <c r="R400" s="189"/>
      <c r="S400" s="189"/>
      <c r="T400" s="189"/>
      <c r="U400" s="189"/>
      <c r="V400" s="189"/>
      <c r="W400" s="189"/>
      <c r="X400" s="189"/>
      <c r="Y400" s="189"/>
      <c r="Z400" s="189"/>
      <c r="AA400" s="189"/>
      <c r="AB400" s="189"/>
      <c r="AC400" s="192"/>
      <c r="AD400" s="189"/>
      <c r="AE400" s="189"/>
      <c r="AF400" s="189"/>
      <c r="AG400" s="192"/>
      <c r="AH400" s="5"/>
    </row>
    <row r="401" spans="1:34" ht="16.8" hidden="1" thickTop="1" thickBot="1" x14ac:dyDescent="0.35">
      <c r="A401" s="5"/>
      <c r="B401" s="5"/>
      <c r="C401" s="496"/>
      <c r="D401" s="203">
        <f>D400</f>
        <v>0</v>
      </c>
      <c r="E401" s="203">
        <f t="shared" ref="E401" si="447">E400</f>
        <v>0</v>
      </c>
      <c r="F401" s="187">
        <f t="shared" ref="F401" si="448">F400</f>
        <v>0</v>
      </c>
      <c r="G401" s="187">
        <f t="shared" ref="G401" si="449">G400</f>
        <v>0</v>
      </c>
      <c r="H401" s="187">
        <f t="shared" ref="H401" si="450">H400</f>
        <v>0</v>
      </c>
      <c r="I401" s="187">
        <f t="shared" ref="I401" si="451">I400</f>
        <v>0</v>
      </c>
      <c r="J401" s="202">
        <f t="shared" ref="J401" si="452">J400</f>
        <v>0</v>
      </c>
      <c r="K401" s="202">
        <f t="shared" ref="K401" si="453">K400</f>
        <v>0</v>
      </c>
      <c r="L401" s="344" t="s">
        <v>4</v>
      </c>
      <c r="M401" s="189"/>
      <c r="N401" s="189"/>
      <c r="O401" s="189"/>
      <c r="P401" s="189"/>
      <c r="Q401" s="189"/>
      <c r="R401" s="189"/>
      <c r="S401" s="189"/>
      <c r="T401" s="189"/>
      <c r="U401" s="189"/>
      <c r="V401" s="189"/>
      <c r="W401" s="189"/>
      <c r="X401" s="189"/>
      <c r="Y401" s="189"/>
      <c r="Z401" s="189"/>
      <c r="AA401" s="189"/>
      <c r="AB401" s="189"/>
      <c r="AC401" s="192"/>
      <c r="AD401" s="189"/>
      <c r="AE401" s="189"/>
      <c r="AF401" s="189"/>
      <c r="AG401" s="192"/>
      <c r="AH401" s="5"/>
    </row>
    <row r="402" spans="1:34" ht="16.8" hidden="1" thickTop="1" thickBot="1" x14ac:dyDescent="0.35">
      <c r="A402" s="5"/>
      <c r="B402" s="5"/>
      <c r="C402" s="496">
        <f t="shared" ref="C402" si="454">C400+1</f>
        <v>198</v>
      </c>
      <c r="D402" s="204"/>
      <c r="E402" s="205"/>
      <c r="F402" s="206"/>
      <c r="G402" s="206"/>
      <c r="H402" s="207"/>
      <c r="I402" s="207"/>
      <c r="J402" s="208"/>
      <c r="K402" s="208"/>
      <c r="L402" s="344" t="s">
        <v>3</v>
      </c>
      <c r="M402" s="189"/>
      <c r="N402" s="189"/>
      <c r="O402" s="189"/>
      <c r="P402" s="189"/>
      <c r="Q402" s="189"/>
      <c r="R402" s="189"/>
      <c r="S402" s="189"/>
      <c r="T402" s="189"/>
      <c r="U402" s="189"/>
      <c r="V402" s="189"/>
      <c r="W402" s="189"/>
      <c r="X402" s="189"/>
      <c r="Y402" s="189"/>
      <c r="Z402" s="189"/>
      <c r="AA402" s="189"/>
      <c r="AB402" s="189"/>
      <c r="AC402" s="192"/>
      <c r="AD402" s="189"/>
      <c r="AE402" s="189"/>
      <c r="AF402" s="189"/>
      <c r="AG402" s="192"/>
      <c r="AH402" s="5"/>
    </row>
    <row r="403" spans="1:34" ht="16.8" hidden="1" thickTop="1" thickBot="1" x14ac:dyDescent="0.35">
      <c r="A403" s="5"/>
      <c r="B403" s="5"/>
      <c r="C403" s="496"/>
      <c r="D403" s="203">
        <f>D402</f>
        <v>0</v>
      </c>
      <c r="E403" s="203">
        <f t="shared" ref="E403" si="455">E402</f>
        <v>0</v>
      </c>
      <c r="F403" s="187">
        <f t="shared" ref="F403" si="456">F402</f>
        <v>0</v>
      </c>
      <c r="G403" s="187">
        <f t="shared" ref="G403" si="457">G402</f>
        <v>0</v>
      </c>
      <c r="H403" s="187">
        <f t="shared" ref="H403" si="458">H402</f>
        <v>0</v>
      </c>
      <c r="I403" s="187">
        <f t="shared" ref="I403" si="459">I402</f>
        <v>0</v>
      </c>
      <c r="J403" s="202">
        <f t="shared" ref="J403" si="460">J402</f>
        <v>0</v>
      </c>
      <c r="K403" s="202">
        <f t="shared" ref="K403" si="461">K402</f>
        <v>0</v>
      </c>
      <c r="L403" s="344" t="s">
        <v>4</v>
      </c>
      <c r="M403" s="189"/>
      <c r="N403" s="189"/>
      <c r="O403" s="189"/>
      <c r="P403" s="189"/>
      <c r="Q403" s="189"/>
      <c r="R403" s="189"/>
      <c r="S403" s="189"/>
      <c r="T403" s="189"/>
      <c r="U403" s="189"/>
      <c r="V403" s="189"/>
      <c r="W403" s="189"/>
      <c r="X403" s="189"/>
      <c r="Y403" s="189"/>
      <c r="Z403" s="189"/>
      <c r="AA403" s="189"/>
      <c r="AB403" s="189"/>
      <c r="AC403" s="192"/>
      <c r="AD403" s="189"/>
      <c r="AE403" s="189"/>
      <c r="AF403" s="189"/>
      <c r="AG403" s="192"/>
      <c r="AH403" s="5"/>
    </row>
    <row r="404" spans="1:34" ht="16.8" hidden="1" thickTop="1" thickBot="1" x14ac:dyDescent="0.35">
      <c r="A404" s="5"/>
      <c r="B404" s="5"/>
      <c r="C404" s="496">
        <f t="shared" ref="C404:C406" si="462">C402+1</f>
        <v>199</v>
      </c>
      <c r="D404" s="204"/>
      <c r="E404" s="205"/>
      <c r="F404" s="206"/>
      <c r="G404" s="206"/>
      <c r="H404" s="207"/>
      <c r="I404" s="207"/>
      <c r="J404" s="208"/>
      <c r="K404" s="208"/>
      <c r="L404" s="344" t="s">
        <v>3</v>
      </c>
      <c r="M404" s="189"/>
      <c r="N404" s="189"/>
      <c r="O404" s="189"/>
      <c r="P404" s="189"/>
      <c r="Q404" s="189"/>
      <c r="R404" s="189"/>
      <c r="S404" s="189"/>
      <c r="T404" s="189"/>
      <c r="U404" s="189"/>
      <c r="V404" s="189"/>
      <c r="W404" s="189"/>
      <c r="X404" s="189"/>
      <c r="Y404" s="189"/>
      <c r="Z404" s="189"/>
      <c r="AA404" s="189"/>
      <c r="AB404" s="189"/>
      <c r="AC404" s="192"/>
      <c r="AD404" s="189"/>
      <c r="AE404" s="189"/>
      <c r="AF404" s="189"/>
      <c r="AG404" s="192"/>
      <c r="AH404" s="5"/>
    </row>
    <row r="405" spans="1:34" ht="16.8" hidden="1" thickTop="1" thickBot="1" x14ac:dyDescent="0.35">
      <c r="A405" s="5"/>
      <c r="B405" s="5"/>
      <c r="C405" s="496"/>
      <c r="D405" s="203">
        <f>D404</f>
        <v>0</v>
      </c>
      <c r="E405" s="203">
        <f t="shared" ref="E405" si="463">E404</f>
        <v>0</v>
      </c>
      <c r="F405" s="187">
        <f t="shared" ref="F405" si="464">F404</f>
        <v>0</v>
      </c>
      <c r="G405" s="187">
        <f t="shared" ref="G405" si="465">G404</f>
        <v>0</v>
      </c>
      <c r="H405" s="187">
        <f t="shared" ref="H405" si="466">H404</f>
        <v>0</v>
      </c>
      <c r="I405" s="187">
        <f t="shared" ref="I405" si="467">I404</f>
        <v>0</v>
      </c>
      <c r="J405" s="202">
        <f t="shared" ref="J405" si="468">J404</f>
        <v>0</v>
      </c>
      <c r="K405" s="202">
        <f t="shared" ref="K405" si="469">K404</f>
        <v>0</v>
      </c>
      <c r="L405" s="344" t="s">
        <v>4</v>
      </c>
      <c r="M405" s="189"/>
      <c r="N405" s="189"/>
      <c r="O405" s="189"/>
      <c r="P405" s="189"/>
      <c r="Q405" s="189"/>
      <c r="R405" s="189"/>
      <c r="S405" s="189"/>
      <c r="T405" s="189"/>
      <c r="U405" s="189"/>
      <c r="V405" s="189"/>
      <c r="W405" s="189"/>
      <c r="X405" s="189"/>
      <c r="Y405" s="189"/>
      <c r="Z405" s="189"/>
      <c r="AA405" s="189"/>
      <c r="AB405" s="189"/>
      <c r="AC405" s="192"/>
      <c r="AD405" s="189"/>
      <c r="AE405" s="189"/>
      <c r="AF405" s="189"/>
      <c r="AG405" s="192"/>
      <c r="AH405" s="5"/>
    </row>
    <row r="406" spans="1:34" ht="16.8" hidden="1" thickTop="1" thickBot="1" x14ac:dyDescent="0.35">
      <c r="A406" s="5"/>
      <c r="B406" s="5"/>
      <c r="C406" s="496">
        <f t="shared" si="462"/>
        <v>200</v>
      </c>
      <c r="D406" s="204"/>
      <c r="E406" s="205"/>
      <c r="F406" s="206"/>
      <c r="G406" s="206"/>
      <c r="H406" s="207"/>
      <c r="I406" s="207"/>
      <c r="J406" s="208"/>
      <c r="K406" s="208"/>
      <c r="L406" s="344" t="s">
        <v>3</v>
      </c>
      <c r="M406" s="189"/>
      <c r="N406" s="189"/>
      <c r="O406" s="189"/>
      <c r="P406" s="189"/>
      <c r="Q406" s="189"/>
      <c r="R406" s="189"/>
      <c r="S406" s="189"/>
      <c r="T406" s="189"/>
      <c r="U406" s="189"/>
      <c r="V406" s="189"/>
      <c r="W406" s="189"/>
      <c r="X406" s="189"/>
      <c r="Y406" s="189"/>
      <c r="Z406" s="189"/>
      <c r="AA406" s="189"/>
      <c r="AB406" s="189"/>
      <c r="AC406" s="192"/>
      <c r="AD406" s="189"/>
      <c r="AE406" s="189"/>
      <c r="AF406" s="189"/>
      <c r="AG406" s="192"/>
      <c r="AH406" s="5"/>
    </row>
    <row r="407" spans="1:34" ht="16.8" hidden="1" thickTop="1" thickBot="1" x14ac:dyDescent="0.35">
      <c r="A407" s="5"/>
      <c r="B407" s="5"/>
      <c r="C407" s="497"/>
      <c r="D407" s="209">
        <f>D406</f>
        <v>0</v>
      </c>
      <c r="E407" s="209">
        <f t="shared" ref="E407" si="470">E406</f>
        <v>0</v>
      </c>
      <c r="F407" s="210">
        <f t="shared" ref="F407" si="471">F406</f>
        <v>0</v>
      </c>
      <c r="G407" s="210">
        <f t="shared" ref="G407" si="472">G406</f>
        <v>0</v>
      </c>
      <c r="H407" s="210">
        <f t="shared" ref="H407" si="473">H406</f>
        <v>0</v>
      </c>
      <c r="I407" s="210">
        <f t="shared" ref="I407" si="474">I406</f>
        <v>0</v>
      </c>
      <c r="J407" s="211">
        <f t="shared" ref="J407" si="475">J406</f>
        <v>0</v>
      </c>
      <c r="K407" s="211">
        <f t="shared" ref="K407" si="476">K406</f>
        <v>0</v>
      </c>
      <c r="L407" s="362" t="s">
        <v>4</v>
      </c>
      <c r="M407" s="194"/>
      <c r="N407" s="194"/>
      <c r="O407" s="194"/>
      <c r="P407" s="194"/>
      <c r="Q407" s="194"/>
      <c r="R407" s="194"/>
      <c r="S407" s="194"/>
      <c r="T407" s="194"/>
      <c r="U407" s="194"/>
      <c r="V407" s="194"/>
      <c r="W407" s="194"/>
      <c r="X407" s="194"/>
      <c r="Y407" s="194"/>
      <c r="Z407" s="194"/>
      <c r="AA407" s="194"/>
      <c r="AB407" s="194"/>
      <c r="AC407" s="195"/>
      <c r="AD407" s="194"/>
      <c r="AE407" s="194"/>
      <c r="AF407" s="194"/>
      <c r="AG407" s="195"/>
      <c r="AH407" s="5"/>
    </row>
    <row r="408" spans="1:34" ht="15.6" thickTop="1" thickBot="1" x14ac:dyDescent="0.35">
      <c r="A408" s="5"/>
      <c r="B408" s="5"/>
      <c r="C408" s="24"/>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row>
    <row r="409" spans="1:34" ht="16.8" thickTop="1" thickBot="1" x14ac:dyDescent="0.35">
      <c r="A409" s="5"/>
      <c r="B409" s="5"/>
      <c r="C409" s="97"/>
      <c r="D409" s="21"/>
      <c r="E409" s="21"/>
      <c r="F409" s="21"/>
      <c r="G409" s="21"/>
      <c r="H409" s="21"/>
      <c r="I409" s="512" t="s">
        <v>28</v>
      </c>
      <c r="J409" s="513"/>
      <c r="K409" s="144" t="s">
        <v>7</v>
      </c>
      <c r="L409" s="144" t="s">
        <v>3</v>
      </c>
      <c r="M409" s="145">
        <f t="shared" ref="M409:AG409" si="477">SUMIFS(M$8:M$407,$F$8:$F$407,$K$409,$L$8:$L$407,$L$409)</f>
        <v>0</v>
      </c>
      <c r="N409" s="145">
        <f t="shared" si="477"/>
        <v>0</v>
      </c>
      <c r="O409" s="145">
        <f t="shared" si="477"/>
        <v>0</v>
      </c>
      <c r="P409" s="145">
        <f t="shared" si="477"/>
        <v>0</v>
      </c>
      <c r="Q409" s="145">
        <f t="shared" si="477"/>
        <v>0</v>
      </c>
      <c r="R409" s="145">
        <f t="shared" si="477"/>
        <v>0</v>
      </c>
      <c r="S409" s="145">
        <f t="shared" si="477"/>
        <v>0</v>
      </c>
      <c r="T409" s="145">
        <f t="shared" si="477"/>
        <v>0</v>
      </c>
      <c r="U409" s="145">
        <f t="shared" si="477"/>
        <v>0</v>
      </c>
      <c r="V409" s="145">
        <f t="shared" si="477"/>
        <v>0</v>
      </c>
      <c r="W409" s="145">
        <f t="shared" si="477"/>
        <v>0</v>
      </c>
      <c r="X409" s="145">
        <f t="shared" si="477"/>
        <v>0</v>
      </c>
      <c r="Y409" s="145">
        <f t="shared" si="477"/>
        <v>0</v>
      </c>
      <c r="Z409" s="145">
        <f t="shared" si="477"/>
        <v>0</v>
      </c>
      <c r="AA409" s="145">
        <f t="shared" si="477"/>
        <v>0</v>
      </c>
      <c r="AB409" s="145">
        <f t="shared" si="477"/>
        <v>0</v>
      </c>
      <c r="AC409" s="146">
        <f t="shared" si="477"/>
        <v>0</v>
      </c>
      <c r="AD409" s="145">
        <f t="shared" si="477"/>
        <v>0</v>
      </c>
      <c r="AE409" s="145">
        <f t="shared" si="477"/>
        <v>0</v>
      </c>
      <c r="AF409" s="145">
        <f t="shared" si="477"/>
        <v>0</v>
      </c>
      <c r="AG409" s="146">
        <f t="shared" si="477"/>
        <v>0</v>
      </c>
      <c r="AH409" s="5"/>
    </row>
    <row r="410" spans="1:34" ht="16.8" thickTop="1" thickBot="1" x14ac:dyDescent="0.35">
      <c r="A410" s="5"/>
      <c r="B410" s="5"/>
      <c r="C410" s="97"/>
      <c r="D410" s="21"/>
      <c r="E410" s="21"/>
      <c r="F410" s="21"/>
      <c r="G410" s="21"/>
      <c r="H410" s="21"/>
      <c r="I410" s="504"/>
      <c r="J410" s="505"/>
      <c r="K410" s="147" t="s">
        <v>7</v>
      </c>
      <c r="L410" s="147" t="s">
        <v>4</v>
      </c>
      <c r="M410" s="148">
        <f t="shared" ref="M410:AG410" si="478">SUMIFS(M$8:M$407,$F$8:$F$407,$K$410,$L$8:$L$407,$L$410)</f>
        <v>0</v>
      </c>
      <c r="N410" s="148">
        <f t="shared" si="478"/>
        <v>0</v>
      </c>
      <c r="O410" s="148">
        <f t="shared" si="478"/>
        <v>0</v>
      </c>
      <c r="P410" s="148">
        <f t="shared" si="478"/>
        <v>0</v>
      </c>
      <c r="Q410" s="148">
        <f t="shared" si="478"/>
        <v>0</v>
      </c>
      <c r="R410" s="148">
        <f t="shared" si="478"/>
        <v>0</v>
      </c>
      <c r="S410" s="148">
        <f t="shared" si="478"/>
        <v>0</v>
      </c>
      <c r="T410" s="148">
        <f t="shared" si="478"/>
        <v>0</v>
      </c>
      <c r="U410" s="148">
        <f t="shared" si="478"/>
        <v>0</v>
      </c>
      <c r="V410" s="148">
        <f t="shared" si="478"/>
        <v>0</v>
      </c>
      <c r="W410" s="148">
        <f t="shared" si="478"/>
        <v>0</v>
      </c>
      <c r="X410" s="148">
        <f t="shared" si="478"/>
        <v>0</v>
      </c>
      <c r="Y410" s="148">
        <f t="shared" si="478"/>
        <v>0</v>
      </c>
      <c r="Z410" s="148">
        <f t="shared" si="478"/>
        <v>0</v>
      </c>
      <c r="AA410" s="148">
        <f t="shared" si="478"/>
        <v>0</v>
      </c>
      <c r="AB410" s="148">
        <f t="shared" si="478"/>
        <v>0</v>
      </c>
      <c r="AC410" s="149">
        <f t="shared" si="478"/>
        <v>0</v>
      </c>
      <c r="AD410" s="148">
        <f t="shared" si="478"/>
        <v>0</v>
      </c>
      <c r="AE410" s="148">
        <f t="shared" si="478"/>
        <v>0</v>
      </c>
      <c r="AF410" s="148">
        <f t="shared" si="478"/>
        <v>0</v>
      </c>
      <c r="AG410" s="149">
        <f t="shared" si="478"/>
        <v>0</v>
      </c>
      <c r="AH410" s="5"/>
    </row>
    <row r="411" spans="1:34" ht="5.0999999999999996" customHeight="1" thickTop="1" thickBot="1" x14ac:dyDescent="0.35">
      <c r="A411" s="5"/>
      <c r="B411" s="5"/>
      <c r="C411" s="97"/>
      <c r="D411" s="21"/>
      <c r="E411" s="21"/>
      <c r="F411" s="21"/>
      <c r="G411" s="21"/>
      <c r="H411" s="21"/>
      <c r="I411" s="150"/>
      <c r="J411" s="151"/>
      <c r="K411" s="152"/>
      <c r="L411" s="152"/>
      <c r="M411" s="153"/>
      <c r="N411" s="153"/>
      <c r="O411" s="153"/>
      <c r="P411" s="153"/>
      <c r="Q411" s="153"/>
      <c r="R411" s="153"/>
      <c r="S411" s="153"/>
      <c r="T411" s="153"/>
      <c r="U411" s="153"/>
      <c r="V411" s="153"/>
      <c r="W411" s="153"/>
      <c r="X411" s="153"/>
      <c r="Y411" s="153"/>
      <c r="Z411" s="153"/>
      <c r="AA411" s="153"/>
      <c r="AB411" s="153"/>
      <c r="AC411" s="154"/>
      <c r="AD411" s="153"/>
      <c r="AE411" s="153"/>
      <c r="AF411" s="153"/>
      <c r="AG411" s="154"/>
      <c r="AH411" s="5"/>
    </row>
    <row r="412" spans="1:34" ht="16.8" thickTop="1" thickBot="1" x14ac:dyDescent="0.35">
      <c r="A412" s="5"/>
      <c r="B412" s="5"/>
      <c r="C412" s="97"/>
      <c r="D412" s="21"/>
      <c r="E412" s="21"/>
      <c r="F412" s="21"/>
      <c r="G412" s="21"/>
      <c r="H412" s="21"/>
      <c r="I412" s="502" t="s">
        <v>28</v>
      </c>
      <c r="J412" s="503"/>
      <c r="K412" s="147" t="s">
        <v>10</v>
      </c>
      <c r="L412" s="147" t="s">
        <v>3</v>
      </c>
      <c r="M412" s="148">
        <f t="shared" ref="M412:AG412" si="479">SUMIFS(M$8:M$407,$F$8:$F$407,$K$412,$L$8:$L$407,$L$412)</f>
        <v>0</v>
      </c>
      <c r="N412" s="148">
        <f t="shared" si="479"/>
        <v>0</v>
      </c>
      <c r="O412" s="148">
        <f t="shared" si="479"/>
        <v>0</v>
      </c>
      <c r="P412" s="148">
        <f t="shared" si="479"/>
        <v>0</v>
      </c>
      <c r="Q412" s="148">
        <f t="shared" si="479"/>
        <v>0</v>
      </c>
      <c r="R412" s="148">
        <f t="shared" si="479"/>
        <v>0</v>
      </c>
      <c r="S412" s="148">
        <f t="shared" si="479"/>
        <v>0</v>
      </c>
      <c r="T412" s="148">
        <f t="shared" si="479"/>
        <v>0</v>
      </c>
      <c r="U412" s="148">
        <f t="shared" si="479"/>
        <v>0</v>
      </c>
      <c r="V412" s="148">
        <f t="shared" si="479"/>
        <v>0</v>
      </c>
      <c r="W412" s="148">
        <f t="shared" si="479"/>
        <v>0</v>
      </c>
      <c r="X412" s="148">
        <f t="shared" si="479"/>
        <v>0</v>
      </c>
      <c r="Y412" s="148">
        <f t="shared" si="479"/>
        <v>0</v>
      </c>
      <c r="Z412" s="148">
        <f t="shared" si="479"/>
        <v>0</v>
      </c>
      <c r="AA412" s="148">
        <f t="shared" si="479"/>
        <v>0</v>
      </c>
      <c r="AB412" s="148">
        <f t="shared" si="479"/>
        <v>0</v>
      </c>
      <c r="AC412" s="149">
        <f t="shared" si="479"/>
        <v>0</v>
      </c>
      <c r="AD412" s="148">
        <f t="shared" si="479"/>
        <v>0</v>
      </c>
      <c r="AE412" s="148">
        <f t="shared" si="479"/>
        <v>0</v>
      </c>
      <c r="AF412" s="148">
        <f t="shared" si="479"/>
        <v>0</v>
      </c>
      <c r="AG412" s="149">
        <f t="shared" si="479"/>
        <v>0</v>
      </c>
      <c r="AH412" s="5"/>
    </row>
    <row r="413" spans="1:34" ht="16.8" thickTop="1" thickBot="1" x14ac:dyDescent="0.35">
      <c r="A413" s="5"/>
      <c r="B413" s="5"/>
      <c r="C413" s="97"/>
      <c r="D413" s="21"/>
      <c r="E413" s="21"/>
      <c r="F413" s="21"/>
      <c r="G413" s="21"/>
      <c r="H413" s="21"/>
      <c r="I413" s="504"/>
      <c r="J413" s="505"/>
      <c r="K413" s="147" t="s">
        <v>10</v>
      </c>
      <c r="L413" s="147" t="s">
        <v>4</v>
      </c>
      <c r="M413" s="148">
        <f t="shared" ref="M413:AG413" si="480">SUMIFS(M$8:M$407,$F$8:$F$407,$K$413,$L$8:$L$407,$L$413)</f>
        <v>0</v>
      </c>
      <c r="N413" s="148">
        <f t="shared" si="480"/>
        <v>0</v>
      </c>
      <c r="O413" s="148">
        <f t="shared" si="480"/>
        <v>0</v>
      </c>
      <c r="P413" s="148">
        <f t="shared" si="480"/>
        <v>0</v>
      </c>
      <c r="Q413" s="148">
        <f t="shared" si="480"/>
        <v>0</v>
      </c>
      <c r="R413" s="148">
        <f t="shared" si="480"/>
        <v>0</v>
      </c>
      <c r="S413" s="148">
        <f t="shared" si="480"/>
        <v>0</v>
      </c>
      <c r="T413" s="148">
        <f t="shared" si="480"/>
        <v>0</v>
      </c>
      <c r="U413" s="148">
        <f t="shared" si="480"/>
        <v>0</v>
      </c>
      <c r="V413" s="148">
        <f t="shared" si="480"/>
        <v>0</v>
      </c>
      <c r="W413" s="148">
        <f t="shared" si="480"/>
        <v>0</v>
      </c>
      <c r="X413" s="148">
        <f t="shared" si="480"/>
        <v>0</v>
      </c>
      <c r="Y413" s="148">
        <f t="shared" si="480"/>
        <v>0</v>
      </c>
      <c r="Z413" s="148">
        <f t="shared" si="480"/>
        <v>0</v>
      </c>
      <c r="AA413" s="148">
        <f t="shared" si="480"/>
        <v>0</v>
      </c>
      <c r="AB413" s="148">
        <f t="shared" si="480"/>
        <v>0</v>
      </c>
      <c r="AC413" s="149">
        <f t="shared" si="480"/>
        <v>0</v>
      </c>
      <c r="AD413" s="148">
        <f t="shared" si="480"/>
        <v>0</v>
      </c>
      <c r="AE413" s="148">
        <f t="shared" si="480"/>
        <v>0</v>
      </c>
      <c r="AF413" s="148">
        <f t="shared" si="480"/>
        <v>0</v>
      </c>
      <c r="AG413" s="149">
        <f t="shared" si="480"/>
        <v>0</v>
      </c>
      <c r="AH413" s="5"/>
    </row>
    <row r="414" spans="1:34" ht="5.0999999999999996" customHeight="1" thickTop="1" thickBot="1" x14ac:dyDescent="0.35">
      <c r="A414" s="5"/>
      <c r="B414" s="5"/>
      <c r="C414" s="97"/>
      <c r="D414" s="21"/>
      <c r="E414" s="21"/>
      <c r="F414" s="21"/>
      <c r="G414" s="21"/>
      <c r="H414" s="21"/>
      <c r="I414" s="155"/>
      <c r="J414" s="246"/>
      <c r="K414" s="156"/>
      <c r="L414" s="157"/>
      <c r="M414" s="158"/>
      <c r="N414" s="158"/>
      <c r="O414" s="158"/>
      <c r="P414" s="158"/>
      <c r="Q414" s="158"/>
      <c r="R414" s="158"/>
      <c r="S414" s="158"/>
      <c r="T414" s="158"/>
      <c r="U414" s="158"/>
      <c r="V414" s="158"/>
      <c r="W414" s="158"/>
      <c r="X414" s="158"/>
      <c r="Y414" s="158"/>
      <c r="Z414" s="158"/>
      <c r="AA414" s="158"/>
      <c r="AB414" s="158"/>
      <c r="AC414" s="159"/>
      <c r="AD414" s="158"/>
      <c r="AE414" s="158"/>
      <c r="AF414" s="158"/>
      <c r="AG414" s="159"/>
      <c r="AH414" s="5"/>
    </row>
    <row r="415" spans="1:34" ht="16.8" thickTop="1" thickBot="1" x14ac:dyDescent="0.35">
      <c r="A415" s="5"/>
      <c r="B415" s="5"/>
      <c r="C415" s="97"/>
      <c r="D415" s="21"/>
      <c r="E415" s="21"/>
      <c r="F415" s="21"/>
      <c r="G415" s="21"/>
      <c r="H415" s="21"/>
      <c r="I415" s="514" t="s">
        <v>27</v>
      </c>
      <c r="J415" s="515"/>
      <c r="K415" s="413"/>
      <c r="L415" s="160" t="s">
        <v>3</v>
      </c>
      <c r="M415" s="145">
        <f t="shared" ref="M415:AG415" si="481">SUMIF($L$8:$L$407,$L$415,M$8:M$407)</f>
        <v>0</v>
      </c>
      <c r="N415" s="145">
        <f t="shared" si="481"/>
        <v>0</v>
      </c>
      <c r="O415" s="145">
        <f t="shared" si="481"/>
        <v>0</v>
      </c>
      <c r="P415" s="145">
        <f t="shared" si="481"/>
        <v>0</v>
      </c>
      <c r="Q415" s="145">
        <f t="shared" si="481"/>
        <v>0</v>
      </c>
      <c r="R415" s="145">
        <f t="shared" si="481"/>
        <v>0</v>
      </c>
      <c r="S415" s="145">
        <f t="shared" si="481"/>
        <v>0</v>
      </c>
      <c r="T415" s="145">
        <f t="shared" si="481"/>
        <v>0</v>
      </c>
      <c r="U415" s="145">
        <f t="shared" si="481"/>
        <v>0</v>
      </c>
      <c r="V415" s="145">
        <f t="shared" si="481"/>
        <v>0</v>
      </c>
      <c r="W415" s="145">
        <f t="shared" si="481"/>
        <v>0</v>
      </c>
      <c r="X415" s="145">
        <f t="shared" si="481"/>
        <v>0</v>
      </c>
      <c r="Y415" s="145">
        <f t="shared" si="481"/>
        <v>0</v>
      </c>
      <c r="Z415" s="145">
        <f t="shared" si="481"/>
        <v>0</v>
      </c>
      <c r="AA415" s="145">
        <f t="shared" si="481"/>
        <v>0</v>
      </c>
      <c r="AB415" s="145">
        <f t="shared" si="481"/>
        <v>0</v>
      </c>
      <c r="AC415" s="146">
        <f t="shared" si="481"/>
        <v>0</v>
      </c>
      <c r="AD415" s="145">
        <f t="shared" si="481"/>
        <v>0</v>
      </c>
      <c r="AE415" s="145">
        <f t="shared" si="481"/>
        <v>0</v>
      </c>
      <c r="AF415" s="145">
        <f t="shared" si="481"/>
        <v>0</v>
      </c>
      <c r="AG415" s="146">
        <f t="shared" si="481"/>
        <v>0</v>
      </c>
      <c r="AH415" s="5"/>
    </row>
    <row r="416" spans="1:34" ht="16.8" thickTop="1" thickBot="1" x14ac:dyDescent="0.35">
      <c r="A416" s="5"/>
      <c r="B416" s="5"/>
      <c r="C416" s="97"/>
      <c r="D416" s="21"/>
      <c r="E416" s="21"/>
      <c r="F416" s="21"/>
      <c r="G416" s="21"/>
      <c r="H416" s="21"/>
      <c r="I416" s="516"/>
      <c r="J416" s="517"/>
      <c r="K416" s="518"/>
      <c r="L416" s="161" t="s">
        <v>4</v>
      </c>
      <c r="M416" s="148">
        <f t="shared" ref="M416:AG416" si="482">SUMIF($L$8:$L$407,$L$416,M$8:M$407)</f>
        <v>0</v>
      </c>
      <c r="N416" s="148">
        <f t="shared" si="482"/>
        <v>0</v>
      </c>
      <c r="O416" s="148">
        <f t="shared" si="482"/>
        <v>0</v>
      </c>
      <c r="P416" s="148">
        <f t="shared" si="482"/>
        <v>0</v>
      </c>
      <c r="Q416" s="148">
        <f t="shared" si="482"/>
        <v>0</v>
      </c>
      <c r="R416" s="148">
        <f t="shared" si="482"/>
        <v>0</v>
      </c>
      <c r="S416" s="148">
        <f t="shared" si="482"/>
        <v>0</v>
      </c>
      <c r="T416" s="148">
        <f t="shared" si="482"/>
        <v>0</v>
      </c>
      <c r="U416" s="148">
        <f t="shared" si="482"/>
        <v>0</v>
      </c>
      <c r="V416" s="148">
        <f t="shared" si="482"/>
        <v>0</v>
      </c>
      <c r="W416" s="148">
        <f t="shared" si="482"/>
        <v>0</v>
      </c>
      <c r="X416" s="148">
        <f t="shared" si="482"/>
        <v>0</v>
      </c>
      <c r="Y416" s="148">
        <f t="shared" si="482"/>
        <v>0</v>
      </c>
      <c r="Z416" s="148">
        <f t="shared" si="482"/>
        <v>0</v>
      </c>
      <c r="AA416" s="148">
        <f t="shared" si="482"/>
        <v>0</v>
      </c>
      <c r="AB416" s="148">
        <f t="shared" si="482"/>
        <v>0</v>
      </c>
      <c r="AC416" s="149">
        <f t="shared" si="482"/>
        <v>0</v>
      </c>
      <c r="AD416" s="148">
        <f t="shared" si="482"/>
        <v>0</v>
      </c>
      <c r="AE416" s="148">
        <f t="shared" si="482"/>
        <v>0</v>
      </c>
      <c r="AF416" s="148">
        <f t="shared" si="482"/>
        <v>0</v>
      </c>
      <c r="AG416" s="149">
        <f t="shared" si="482"/>
        <v>0</v>
      </c>
      <c r="AH416" s="5"/>
    </row>
    <row r="417" spans="1:34" ht="15" customHeight="1" thickTop="1" thickBot="1" x14ac:dyDescent="0.35">
      <c r="A417" s="5"/>
      <c r="B417" s="5"/>
      <c r="C417" s="97"/>
      <c r="D417" s="21"/>
      <c r="E417" s="21"/>
      <c r="F417" s="21"/>
      <c r="G417" s="21"/>
      <c r="H417" s="21"/>
      <c r="I417" s="162"/>
      <c r="J417" s="163"/>
      <c r="K417" s="163"/>
      <c r="L417" s="163"/>
      <c r="M417" s="164"/>
      <c r="N417" s="164"/>
      <c r="O417" s="164"/>
      <c r="P417" s="164"/>
      <c r="Q417" s="164"/>
      <c r="R417" s="164"/>
      <c r="S417" s="164"/>
      <c r="T417" s="164"/>
      <c r="U417" s="164"/>
      <c r="V417" s="164"/>
      <c r="W417" s="164"/>
      <c r="X417" s="164"/>
      <c r="Y417" s="164"/>
      <c r="Z417" s="164"/>
      <c r="AA417" s="164"/>
      <c r="AB417" s="164"/>
      <c r="AC417" s="165"/>
      <c r="AD417" s="164"/>
      <c r="AE417" s="164"/>
      <c r="AF417" s="164"/>
      <c r="AG417" s="165"/>
      <c r="AH417" s="5"/>
    </row>
    <row r="418" spans="1:34" ht="16.8" thickTop="1" thickBot="1" x14ac:dyDescent="0.35">
      <c r="A418" s="5"/>
      <c r="B418" s="5"/>
      <c r="C418" s="97"/>
      <c r="D418" s="21"/>
      <c r="E418" s="21"/>
      <c r="F418" s="21"/>
      <c r="G418" s="21"/>
      <c r="H418" s="21"/>
      <c r="I418" s="506" t="s">
        <v>442</v>
      </c>
      <c r="J418" s="507"/>
      <c r="K418" s="507"/>
      <c r="L418" s="508"/>
      <c r="M418" s="345">
        <v>2024</v>
      </c>
      <c r="N418" s="345">
        <f t="shared" ref="N418" si="483">M418+1</f>
        <v>2025</v>
      </c>
      <c r="O418" s="345">
        <f t="shared" ref="O418" si="484">N418+1</f>
        <v>2026</v>
      </c>
      <c r="P418" s="345">
        <f t="shared" ref="P418" si="485">O418+1</f>
        <v>2027</v>
      </c>
      <c r="Q418" s="345">
        <f t="shared" ref="Q418" si="486">P418+1</f>
        <v>2028</v>
      </c>
      <c r="R418" s="345">
        <f t="shared" ref="R418" si="487">Q418+1</f>
        <v>2029</v>
      </c>
      <c r="S418" s="345">
        <f t="shared" ref="S418" si="488">R418+1</f>
        <v>2030</v>
      </c>
      <c r="T418" s="345">
        <f t="shared" ref="T418" si="489">S418+1</f>
        <v>2031</v>
      </c>
      <c r="U418" s="345">
        <f t="shared" ref="U418" si="490">T418+1</f>
        <v>2032</v>
      </c>
      <c r="V418" s="345">
        <f t="shared" ref="V418" si="491">U418+1</f>
        <v>2033</v>
      </c>
      <c r="W418" s="345">
        <f t="shared" ref="W418" si="492">V418+1</f>
        <v>2034</v>
      </c>
      <c r="X418" s="345">
        <f t="shared" ref="X418" si="493">W418+1</f>
        <v>2035</v>
      </c>
      <c r="Y418" s="345">
        <f t="shared" ref="Y418" si="494">X418+1</f>
        <v>2036</v>
      </c>
      <c r="Z418" s="345">
        <f t="shared" ref="Z418" si="495">Y418+1</f>
        <v>2037</v>
      </c>
      <c r="AA418" s="345">
        <f t="shared" ref="AA418" si="496">Z418+1</f>
        <v>2038</v>
      </c>
      <c r="AB418" s="345">
        <f t="shared" ref="AB418" si="497">AA418+1</f>
        <v>2039</v>
      </c>
      <c r="AC418" s="346">
        <f t="shared" ref="AC418" si="498">AB418+1</f>
        <v>2040</v>
      </c>
      <c r="AD418" s="345">
        <f t="shared" ref="AD418" si="499">AC418+1</f>
        <v>2041</v>
      </c>
      <c r="AE418" s="345">
        <f t="shared" ref="AE418" si="500">AD418+1</f>
        <v>2042</v>
      </c>
      <c r="AF418" s="345">
        <f t="shared" ref="AF418" si="501">AE418+1</f>
        <v>2043</v>
      </c>
      <c r="AG418" s="346">
        <f t="shared" ref="AG418" si="502">AF418+1</f>
        <v>2044</v>
      </c>
      <c r="AH418" s="5"/>
    </row>
    <row r="419" spans="1:34" ht="16.8" thickTop="1" thickBot="1" x14ac:dyDescent="0.35">
      <c r="A419" s="5"/>
      <c r="B419" s="5"/>
      <c r="C419" s="97"/>
      <c r="D419" s="21"/>
      <c r="E419" s="21"/>
      <c r="F419" s="21"/>
      <c r="G419" s="21"/>
      <c r="H419" s="21"/>
      <c r="I419" s="166" t="s">
        <v>7</v>
      </c>
      <c r="J419" s="147" t="s">
        <v>8</v>
      </c>
      <c r="K419" s="147" t="s">
        <v>440</v>
      </c>
      <c r="L419" s="147" t="s">
        <v>3</v>
      </c>
      <c r="M419" s="148">
        <f t="shared" ref="M419:AG419" si="503">SUMIFS(M$8:M$407,$F$8:$F$407,$I$419,$G$8:$G$407,$J$419,$I$8:$I$407,$K$419,$L$8:$L$407,$L$419)</f>
        <v>0</v>
      </c>
      <c r="N419" s="148">
        <f t="shared" si="503"/>
        <v>0</v>
      </c>
      <c r="O419" s="148">
        <f t="shared" si="503"/>
        <v>0</v>
      </c>
      <c r="P419" s="148">
        <f t="shared" si="503"/>
        <v>0</v>
      </c>
      <c r="Q419" s="148">
        <f t="shared" si="503"/>
        <v>0</v>
      </c>
      <c r="R419" s="148">
        <f t="shared" si="503"/>
        <v>0</v>
      </c>
      <c r="S419" s="148">
        <f t="shared" si="503"/>
        <v>0</v>
      </c>
      <c r="T419" s="148">
        <f t="shared" si="503"/>
        <v>0</v>
      </c>
      <c r="U419" s="148">
        <f t="shared" si="503"/>
        <v>0</v>
      </c>
      <c r="V419" s="148">
        <f t="shared" si="503"/>
        <v>0</v>
      </c>
      <c r="W419" s="148">
        <f t="shared" si="503"/>
        <v>0</v>
      </c>
      <c r="X419" s="148">
        <f t="shared" si="503"/>
        <v>0</v>
      </c>
      <c r="Y419" s="148">
        <f t="shared" si="503"/>
        <v>0</v>
      </c>
      <c r="Z419" s="148">
        <f t="shared" si="503"/>
        <v>0</v>
      </c>
      <c r="AA419" s="148">
        <f t="shared" si="503"/>
        <v>0</v>
      </c>
      <c r="AB419" s="148">
        <f t="shared" si="503"/>
        <v>0</v>
      </c>
      <c r="AC419" s="149">
        <f t="shared" si="503"/>
        <v>0</v>
      </c>
      <c r="AD419" s="148">
        <f t="shared" si="503"/>
        <v>0</v>
      </c>
      <c r="AE419" s="148">
        <f t="shared" si="503"/>
        <v>0</v>
      </c>
      <c r="AF419" s="148">
        <f t="shared" si="503"/>
        <v>0</v>
      </c>
      <c r="AG419" s="149">
        <f t="shared" si="503"/>
        <v>0</v>
      </c>
      <c r="AH419" s="5"/>
    </row>
    <row r="420" spans="1:34" ht="16.8" thickTop="1" thickBot="1" x14ac:dyDescent="0.35">
      <c r="A420" s="5"/>
      <c r="B420" s="5"/>
      <c r="C420" s="97"/>
      <c r="D420" s="21"/>
      <c r="E420" s="21"/>
      <c r="F420" s="21"/>
      <c r="G420" s="21"/>
      <c r="H420" s="21"/>
      <c r="I420" s="166" t="s">
        <v>7</v>
      </c>
      <c r="J420" s="147" t="s">
        <v>8</v>
      </c>
      <c r="K420" s="147" t="s">
        <v>440</v>
      </c>
      <c r="L420" s="147" t="s">
        <v>4</v>
      </c>
      <c r="M420" s="148">
        <f t="shared" ref="M420:AG420" si="504">SUMIFS(M$8:M$407,$F$8:$F$407,$I$420,$G$8:$G$407,$J$420,$I$8:$I$407,$K$420,$L$8:$L$407,$L$420)</f>
        <v>0</v>
      </c>
      <c r="N420" s="148">
        <f t="shared" si="504"/>
        <v>0</v>
      </c>
      <c r="O420" s="148">
        <f t="shared" si="504"/>
        <v>0</v>
      </c>
      <c r="P420" s="148">
        <f t="shared" si="504"/>
        <v>0</v>
      </c>
      <c r="Q420" s="148">
        <f t="shared" si="504"/>
        <v>0</v>
      </c>
      <c r="R420" s="148">
        <f t="shared" si="504"/>
        <v>0</v>
      </c>
      <c r="S420" s="148">
        <f t="shared" si="504"/>
        <v>0</v>
      </c>
      <c r="T420" s="148">
        <f t="shared" si="504"/>
        <v>0</v>
      </c>
      <c r="U420" s="148">
        <f t="shared" si="504"/>
        <v>0</v>
      </c>
      <c r="V420" s="148">
        <f t="shared" si="504"/>
        <v>0</v>
      </c>
      <c r="W420" s="148">
        <f t="shared" si="504"/>
        <v>0</v>
      </c>
      <c r="X420" s="148">
        <f t="shared" si="504"/>
        <v>0</v>
      </c>
      <c r="Y420" s="148">
        <f t="shared" si="504"/>
        <v>0</v>
      </c>
      <c r="Z420" s="148">
        <f t="shared" si="504"/>
        <v>0</v>
      </c>
      <c r="AA420" s="148">
        <f t="shared" si="504"/>
        <v>0</v>
      </c>
      <c r="AB420" s="148">
        <f t="shared" si="504"/>
        <v>0</v>
      </c>
      <c r="AC420" s="149">
        <f t="shared" si="504"/>
        <v>0</v>
      </c>
      <c r="AD420" s="148">
        <f t="shared" si="504"/>
        <v>0</v>
      </c>
      <c r="AE420" s="148">
        <f t="shared" si="504"/>
        <v>0</v>
      </c>
      <c r="AF420" s="148">
        <f t="shared" si="504"/>
        <v>0</v>
      </c>
      <c r="AG420" s="149">
        <f t="shared" si="504"/>
        <v>0</v>
      </c>
      <c r="AH420" s="5"/>
    </row>
    <row r="421" spans="1:34" ht="5.0999999999999996" customHeight="1" thickTop="1" thickBot="1" x14ac:dyDescent="0.35">
      <c r="A421" s="5"/>
      <c r="B421" s="5"/>
      <c r="C421" s="97"/>
      <c r="D421" s="21"/>
      <c r="E421" s="21"/>
      <c r="F421" s="21"/>
      <c r="G421" s="21"/>
      <c r="H421" s="21"/>
      <c r="I421" s="150"/>
      <c r="J421" s="152"/>
      <c r="K421" s="152"/>
      <c r="L421" s="152"/>
      <c r="M421" s="167"/>
      <c r="N421" s="167"/>
      <c r="O421" s="167"/>
      <c r="P421" s="167"/>
      <c r="Q421" s="167"/>
      <c r="R421" s="167"/>
      <c r="S421" s="167"/>
      <c r="T421" s="167"/>
      <c r="U421" s="167"/>
      <c r="V421" s="167"/>
      <c r="W421" s="167"/>
      <c r="X421" s="167"/>
      <c r="Y421" s="167"/>
      <c r="Z421" s="167"/>
      <c r="AA421" s="167"/>
      <c r="AB421" s="167"/>
      <c r="AC421" s="168"/>
      <c r="AD421" s="167"/>
      <c r="AE421" s="167"/>
      <c r="AF421" s="167"/>
      <c r="AG421" s="168"/>
      <c r="AH421" s="5"/>
    </row>
    <row r="422" spans="1:34" ht="16.8" thickTop="1" thickBot="1" x14ac:dyDescent="0.35">
      <c r="A422" s="5"/>
      <c r="B422" s="5"/>
      <c r="C422" s="97"/>
      <c r="D422" s="21"/>
      <c r="E422" s="21"/>
      <c r="F422" s="21"/>
      <c r="G422" s="21"/>
      <c r="H422" s="21"/>
      <c r="I422" s="509" t="s">
        <v>29</v>
      </c>
      <c r="J422" s="510"/>
      <c r="K422" s="510"/>
      <c r="L422" s="511"/>
      <c r="M422" s="345">
        <v>2024</v>
      </c>
      <c r="N422" s="345">
        <f t="shared" ref="N422" si="505">M422+1</f>
        <v>2025</v>
      </c>
      <c r="O422" s="345">
        <f t="shared" ref="O422" si="506">N422+1</f>
        <v>2026</v>
      </c>
      <c r="P422" s="345">
        <f t="shared" ref="P422" si="507">O422+1</f>
        <v>2027</v>
      </c>
      <c r="Q422" s="345">
        <f t="shared" ref="Q422" si="508">P422+1</f>
        <v>2028</v>
      </c>
      <c r="R422" s="345">
        <f t="shared" ref="R422" si="509">Q422+1</f>
        <v>2029</v>
      </c>
      <c r="S422" s="345">
        <f t="shared" ref="S422" si="510">R422+1</f>
        <v>2030</v>
      </c>
      <c r="T422" s="345">
        <f t="shared" ref="T422" si="511">S422+1</f>
        <v>2031</v>
      </c>
      <c r="U422" s="345">
        <f t="shared" ref="U422" si="512">T422+1</f>
        <v>2032</v>
      </c>
      <c r="V422" s="345">
        <f t="shared" ref="V422" si="513">U422+1</f>
        <v>2033</v>
      </c>
      <c r="W422" s="345">
        <f t="shared" ref="W422" si="514">V422+1</f>
        <v>2034</v>
      </c>
      <c r="X422" s="345">
        <f t="shared" ref="X422" si="515">W422+1</f>
        <v>2035</v>
      </c>
      <c r="Y422" s="345">
        <f t="shared" ref="Y422" si="516">X422+1</f>
        <v>2036</v>
      </c>
      <c r="Z422" s="345">
        <f t="shared" ref="Z422" si="517">Y422+1</f>
        <v>2037</v>
      </c>
      <c r="AA422" s="345">
        <f t="shared" ref="AA422" si="518">Z422+1</f>
        <v>2038</v>
      </c>
      <c r="AB422" s="345">
        <f t="shared" ref="AB422" si="519">AA422+1</f>
        <v>2039</v>
      </c>
      <c r="AC422" s="346">
        <f t="shared" ref="AC422" si="520">AB422+1</f>
        <v>2040</v>
      </c>
      <c r="AD422" s="345">
        <f t="shared" ref="AD422" si="521">AC422+1</f>
        <v>2041</v>
      </c>
      <c r="AE422" s="345">
        <f t="shared" ref="AE422" si="522">AD422+1</f>
        <v>2042</v>
      </c>
      <c r="AF422" s="345">
        <f t="shared" ref="AF422" si="523">AE422+1</f>
        <v>2043</v>
      </c>
      <c r="AG422" s="346">
        <f t="shared" ref="AG422" si="524">AF422+1</f>
        <v>2044</v>
      </c>
      <c r="AH422" s="5"/>
    </row>
    <row r="423" spans="1:34" ht="16.8" thickTop="1" thickBot="1" x14ac:dyDescent="0.35">
      <c r="A423" s="5"/>
      <c r="B423" s="5"/>
      <c r="C423" s="97"/>
      <c r="D423" s="21"/>
      <c r="E423" s="21"/>
      <c r="F423" s="21"/>
      <c r="G423" s="21"/>
      <c r="H423" s="21"/>
      <c r="I423" s="169" t="s">
        <v>7</v>
      </c>
      <c r="J423" s="170" t="s">
        <v>8</v>
      </c>
      <c r="K423" s="171" t="s">
        <v>30</v>
      </c>
      <c r="L423" s="170" t="s">
        <v>3</v>
      </c>
      <c r="M423" s="148">
        <f t="shared" ref="M423:AG423" si="525">SUMIFS(M$8:M$407,$F$8:$F$407,$I$423,$G$8:$G$407,$J$423,$I$8:$I$407,$K$423,$L$8:$L$407,$L$423)</f>
        <v>0</v>
      </c>
      <c r="N423" s="148">
        <f t="shared" si="525"/>
        <v>0</v>
      </c>
      <c r="O423" s="148">
        <f t="shared" si="525"/>
        <v>0</v>
      </c>
      <c r="P423" s="148">
        <f t="shared" si="525"/>
        <v>0</v>
      </c>
      <c r="Q423" s="148">
        <f t="shared" si="525"/>
        <v>0</v>
      </c>
      <c r="R423" s="148">
        <f t="shared" si="525"/>
        <v>0</v>
      </c>
      <c r="S423" s="148">
        <f t="shared" si="525"/>
        <v>0</v>
      </c>
      <c r="T423" s="148">
        <f t="shared" si="525"/>
        <v>0</v>
      </c>
      <c r="U423" s="148">
        <f t="shared" si="525"/>
        <v>0</v>
      </c>
      <c r="V423" s="148">
        <f t="shared" si="525"/>
        <v>0</v>
      </c>
      <c r="W423" s="148">
        <f t="shared" si="525"/>
        <v>0</v>
      </c>
      <c r="X423" s="148">
        <f t="shared" si="525"/>
        <v>0</v>
      </c>
      <c r="Y423" s="148">
        <f t="shared" si="525"/>
        <v>0</v>
      </c>
      <c r="Z423" s="148">
        <f t="shared" si="525"/>
        <v>0</v>
      </c>
      <c r="AA423" s="148">
        <f t="shared" si="525"/>
        <v>0</v>
      </c>
      <c r="AB423" s="148">
        <f t="shared" si="525"/>
        <v>0</v>
      </c>
      <c r="AC423" s="149">
        <f t="shared" si="525"/>
        <v>0</v>
      </c>
      <c r="AD423" s="148">
        <f t="shared" si="525"/>
        <v>0</v>
      </c>
      <c r="AE423" s="148">
        <f t="shared" si="525"/>
        <v>0</v>
      </c>
      <c r="AF423" s="148">
        <f t="shared" si="525"/>
        <v>0</v>
      </c>
      <c r="AG423" s="149">
        <f t="shared" si="525"/>
        <v>0</v>
      </c>
      <c r="AH423" s="5"/>
    </row>
    <row r="424" spans="1:34" ht="16.8" thickTop="1" thickBot="1" x14ac:dyDescent="0.35">
      <c r="A424" s="5"/>
      <c r="B424" s="5"/>
      <c r="C424" s="97"/>
      <c r="D424" s="21"/>
      <c r="E424" s="21"/>
      <c r="F424" s="21"/>
      <c r="G424" s="21"/>
      <c r="H424" s="21"/>
      <c r="I424" s="169" t="s">
        <v>7</v>
      </c>
      <c r="J424" s="170" t="s">
        <v>8</v>
      </c>
      <c r="K424" s="171" t="s">
        <v>30</v>
      </c>
      <c r="L424" s="170" t="s">
        <v>4</v>
      </c>
      <c r="M424" s="148">
        <f t="shared" ref="M424:AG424" si="526">SUMIFS(M$8:M$407,$F$8:$F$407,$I$424,$G$8:$G$407,$J$424,$I$8:$I$407,$K$424,$L$8:$L$407,$L$424)</f>
        <v>0</v>
      </c>
      <c r="N424" s="148">
        <f t="shared" si="526"/>
        <v>0</v>
      </c>
      <c r="O424" s="148">
        <f t="shared" si="526"/>
        <v>0</v>
      </c>
      <c r="P424" s="148">
        <f t="shared" si="526"/>
        <v>0</v>
      </c>
      <c r="Q424" s="148">
        <f t="shared" si="526"/>
        <v>0</v>
      </c>
      <c r="R424" s="148">
        <f t="shared" si="526"/>
        <v>0</v>
      </c>
      <c r="S424" s="148">
        <f t="shared" si="526"/>
        <v>0</v>
      </c>
      <c r="T424" s="148">
        <f t="shared" si="526"/>
        <v>0</v>
      </c>
      <c r="U424" s="148">
        <f t="shared" si="526"/>
        <v>0</v>
      </c>
      <c r="V424" s="148">
        <f t="shared" si="526"/>
        <v>0</v>
      </c>
      <c r="W424" s="148">
        <f t="shared" si="526"/>
        <v>0</v>
      </c>
      <c r="X424" s="148">
        <f t="shared" si="526"/>
        <v>0</v>
      </c>
      <c r="Y424" s="148">
        <f t="shared" si="526"/>
        <v>0</v>
      </c>
      <c r="Z424" s="148">
        <f t="shared" si="526"/>
        <v>0</v>
      </c>
      <c r="AA424" s="148">
        <f t="shared" si="526"/>
        <v>0</v>
      </c>
      <c r="AB424" s="148">
        <f t="shared" si="526"/>
        <v>0</v>
      </c>
      <c r="AC424" s="149">
        <f t="shared" si="526"/>
        <v>0</v>
      </c>
      <c r="AD424" s="148">
        <f t="shared" si="526"/>
        <v>0</v>
      </c>
      <c r="AE424" s="148">
        <f t="shared" si="526"/>
        <v>0</v>
      </c>
      <c r="AF424" s="148">
        <f t="shared" si="526"/>
        <v>0</v>
      </c>
      <c r="AG424" s="149">
        <f t="shared" si="526"/>
        <v>0</v>
      </c>
      <c r="AH424" s="5"/>
    </row>
    <row r="425" spans="1:34" ht="5.0999999999999996" customHeight="1" thickTop="1" thickBot="1" x14ac:dyDescent="0.35">
      <c r="A425" s="5"/>
      <c r="B425" s="5"/>
      <c r="C425" s="97"/>
      <c r="D425" s="21"/>
      <c r="E425" s="21"/>
      <c r="F425" s="21"/>
      <c r="G425" s="21"/>
      <c r="H425" s="21"/>
      <c r="I425" s="172"/>
      <c r="J425" s="173"/>
      <c r="K425" s="173"/>
      <c r="L425" s="173"/>
      <c r="M425" s="174"/>
      <c r="N425" s="174"/>
      <c r="O425" s="174"/>
      <c r="P425" s="174"/>
      <c r="Q425" s="174"/>
      <c r="R425" s="174"/>
      <c r="S425" s="174"/>
      <c r="T425" s="174"/>
      <c r="U425" s="174"/>
      <c r="V425" s="174"/>
      <c r="W425" s="174"/>
      <c r="X425" s="174"/>
      <c r="Y425" s="174"/>
      <c r="Z425" s="174"/>
      <c r="AA425" s="174"/>
      <c r="AB425" s="174"/>
      <c r="AC425" s="175"/>
      <c r="AD425" s="174"/>
      <c r="AE425" s="174"/>
      <c r="AF425" s="174"/>
      <c r="AG425" s="175"/>
      <c r="AH425" s="5"/>
    </row>
    <row r="426" spans="1:34" ht="16.8" thickTop="1" thickBot="1" x14ac:dyDescent="0.35">
      <c r="A426" s="5"/>
      <c r="B426" s="5"/>
      <c r="C426" s="97"/>
      <c r="D426" s="21"/>
      <c r="E426" s="21"/>
      <c r="F426" s="21"/>
      <c r="G426" s="21"/>
      <c r="H426" s="21"/>
      <c r="I426" s="499" t="s">
        <v>31</v>
      </c>
      <c r="J426" s="500"/>
      <c r="K426" s="500"/>
      <c r="L426" s="501"/>
      <c r="M426" s="347">
        <v>2024</v>
      </c>
      <c r="N426" s="347">
        <f t="shared" ref="N426" si="527">M426+1</f>
        <v>2025</v>
      </c>
      <c r="O426" s="347">
        <f t="shared" ref="O426" si="528">N426+1</f>
        <v>2026</v>
      </c>
      <c r="P426" s="347">
        <f t="shared" ref="P426" si="529">O426+1</f>
        <v>2027</v>
      </c>
      <c r="Q426" s="347">
        <f t="shared" ref="Q426" si="530">P426+1</f>
        <v>2028</v>
      </c>
      <c r="R426" s="347">
        <f t="shared" ref="R426" si="531">Q426+1</f>
        <v>2029</v>
      </c>
      <c r="S426" s="347">
        <f t="shared" ref="S426" si="532">R426+1</f>
        <v>2030</v>
      </c>
      <c r="T426" s="347">
        <f t="shared" ref="T426" si="533">S426+1</f>
        <v>2031</v>
      </c>
      <c r="U426" s="347">
        <f t="shared" ref="U426" si="534">T426+1</f>
        <v>2032</v>
      </c>
      <c r="V426" s="347">
        <f t="shared" ref="V426" si="535">U426+1</f>
        <v>2033</v>
      </c>
      <c r="W426" s="347">
        <f t="shared" ref="W426" si="536">V426+1</f>
        <v>2034</v>
      </c>
      <c r="X426" s="347">
        <f t="shared" ref="X426" si="537">W426+1</f>
        <v>2035</v>
      </c>
      <c r="Y426" s="347">
        <f t="shared" ref="Y426" si="538">X426+1</f>
        <v>2036</v>
      </c>
      <c r="Z426" s="347">
        <f t="shared" ref="Z426" si="539">Y426+1</f>
        <v>2037</v>
      </c>
      <c r="AA426" s="347">
        <f t="shared" ref="AA426" si="540">Z426+1</f>
        <v>2038</v>
      </c>
      <c r="AB426" s="347">
        <f t="shared" ref="AB426" si="541">AA426+1</f>
        <v>2039</v>
      </c>
      <c r="AC426" s="348">
        <f t="shared" ref="AC426" si="542">AB426+1</f>
        <v>2040</v>
      </c>
      <c r="AD426" s="347">
        <f t="shared" ref="AD426" si="543">AC426+1</f>
        <v>2041</v>
      </c>
      <c r="AE426" s="347">
        <f t="shared" ref="AE426" si="544">AD426+1</f>
        <v>2042</v>
      </c>
      <c r="AF426" s="347">
        <f t="shared" ref="AF426" si="545">AE426+1</f>
        <v>2043</v>
      </c>
      <c r="AG426" s="348">
        <f t="shared" ref="AG426" si="546">AF426+1</f>
        <v>2044</v>
      </c>
      <c r="AH426" s="5"/>
    </row>
    <row r="427" spans="1:34" s="12" customFormat="1" ht="32.4" thickTop="1" thickBot="1" x14ac:dyDescent="0.35">
      <c r="A427" s="213"/>
      <c r="B427" s="213"/>
      <c r="C427" s="97"/>
      <c r="D427" s="176"/>
      <c r="E427" s="176"/>
      <c r="F427" s="176"/>
      <c r="G427" s="176"/>
      <c r="H427" s="176"/>
      <c r="I427" s="177" t="s">
        <v>7</v>
      </c>
      <c r="J427" s="178" t="s">
        <v>8</v>
      </c>
      <c r="K427" s="179" t="s">
        <v>443</v>
      </c>
      <c r="L427" s="178" t="s">
        <v>3</v>
      </c>
      <c r="M427" s="94">
        <f t="shared" ref="M427:AG427" si="547">SUM(M419+M423)</f>
        <v>0</v>
      </c>
      <c r="N427" s="94">
        <f t="shared" si="547"/>
        <v>0</v>
      </c>
      <c r="O427" s="94">
        <f t="shared" si="547"/>
        <v>0</v>
      </c>
      <c r="P427" s="94">
        <f t="shared" si="547"/>
        <v>0</v>
      </c>
      <c r="Q427" s="94">
        <f t="shared" si="547"/>
        <v>0</v>
      </c>
      <c r="R427" s="94">
        <f t="shared" si="547"/>
        <v>0</v>
      </c>
      <c r="S427" s="94">
        <f t="shared" si="547"/>
        <v>0</v>
      </c>
      <c r="T427" s="94">
        <f t="shared" si="547"/>
        <v>0</v>
      </c>
      <c r="U427" s="94">
        <f t="shared" si="547"/>
        <v>0</v>
      </c>
      <c r="V427" s="94">
        <f t="shared" si="547"/>
        <v>0</v>
      </c>
      <c r="W427" s="94">
        <f t="shared" si="547"/>
        <v>0</v>
      </c>
      <c r="X427" s="94">
        <f t="shared" si="547"/>
        <v>0</v>
      </c>
      <c r="Y427" s="94">
        <f t="shared" si="547"/>
        <v>0</v>
      </c>
      <c r="Z427" s="94">
        <f t="shared" ref="Z427:AC427" si="548">SUM(Z419+Z423)</f>
        <v>0</v>
      </c>
      <c r="AA427" s="94">
        <f t="shared" si="548"/>
        <v>0</v>
      </c>
      <c r="AB427" s="94">
        <f t="shared" si="548"/>
        <v>0</v>
      </c>
      <c r="AC427" s="219">
        <f t="shared" si="548"/>
        <v>0</v>
      </c>
      <c r="AD427" s="94">
        <f t="shared" si="547"/>
        <v>0</v>
      </c>
      <c r="AE427" s="94">
        <f t="shared" si="547"/>
        <v>0</v>
      </c>
      <c r="AF427" s="94">
        <f t="shared" si="547"/>
        <v>0</v>
      </c>
      <c r="AG427" s="219">
        <f t="shared" si="547"/>
        <v>0</v>
      </c>
      <c r="AH427" s="213"/>
    </row>
    <row r="428" spans="1:34" s="12" customFormat="1" ht="32.4" thickTop="1" thickBot="1" x14ac:dyDescent="0.35">
      <c r="A428" s="213"/>
      <c r="B428" s="213"/>
      <c r="C428" s="97"/>
      <c r="D428" s="176"/>
      <c r="E428" s="176"/>
      <c r="F428" s="176"/>
      <c r="G428" s="176"/>
      <c r="H428" s="176"/>
      <c r="I428" s="180" t="s">
        <v>7</v>
      </c>
      <c r="J428" s="181" t="s">
        <v>8</v>
      </c>
      <c r="K428" s="182" t="s">
        <v>443</v>
      </c>
      <c r="L428" s="181" t="s">
        <v>4</v>
      </c>
      <c r="M428" s="94">
        <f t="shared" ref="M428:AG428" si="549">SUM(M420+M424)</f>
        <v>0</v>
      </c>
      <c r="N428" s="94">
        <f t="shared" si="549"/>
        <v>0</v>
      </c>
      <c r="O428" s="94">
        <f t="shared" si="549"/>
        <v>0</v>
      </c>
      <c r="P428" s="94">
        <f t="shared" si="549"/>
        <v>0</v>
      </c>
      <c r="Q428" s="94">
        <f t="shared" si="549"/>
        <v>0</v>
      </c>
      <c r="R428" s="94">
        <f t="shared" si="549"/>
        <v>0</v>
      </c>
      <c r="S428" s="94">
        <f t="shared" si="549"/>
        <v>0</v>
      </c>
      <c r="T428" s="94">
        <f t="shared" si="549"/>
        <v>0</v>
      </c>
      <c r="U428" s="94">
        <f t="shared" si="549"/>
        <v>0</v>
      </c>
      <c r="V428" s="94">
        <f t="shared" si="549"/>
        <v>0</v>
      </c>
      <c r="W428" s="94">
        <f t="shared" si="549"/>
        <v>0</v>
      </c>
      <c r="X428" s="94">
        <f t="shared" si="549"/>
        <v>0</v>
      </c>
      <c r="Y428" s="94">
        <f t="shared" si="549"/>
        <v>0</v>
      </c>
      <c r="Z428" s="94">
        <f t="shared" ref="Z428:AC428" si="550">SUM(Z420+Z424)</f>
        <v>0</v>
      </c>
      <c r="AA428" s="94">
        <f t="shared" si="550"/>
        <v>0</v>
      </c>
      <c r="AB428" s="94">
        <f t="shared" si="550"/>
        <v>0</v>
      </c>
      <c r="AC428" s="219">
        <f t="shared" si="550"/>
        <v>0</v>
      </c>
      <c r="AD428" s="94">
        <f t="shared" si="549"/>
        <v>0</v>
      </c>
      <c r="AE428" s="94">
        <f t="shared" si="549"/>
        <v>0</v>
      </c>
      <c r="AF428" s="94">
        <f t="shared" si="549"/>
        <v>0</v>
      </c>
      <c r="AG428" s="219">
        <f t="shared" si="549"/>
        <v>0</v>
      </c>
      <c r="AH428" s="213"/>
    </row>
    <row r="429" spans="1:34" s="12" customFormat="1" ht="16.2" thickTop="1" x14ac:dyDescent="0.3">
      <c r="A429" s="213"/>
      <c r="B429" s="213"/>
      <c r="C429" s="97"/>
      <c r="D429" s="176"/>
      <c r="E429" s="176"/>
      <c r="F429" s="176"/>
      <c r="G429" s="176"/>
      <c r="H429" s="176"/>
      <c r="I429" s="214"/>
      <c r="J429" s="214"/>
      <c r="K429" s="215"/>
      <c r="L429" s="214"/>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3"/>
    </row>
  </sheetData>
  <sheetProtection algorithmName="SHA-512" hashValue="pvut9liaRCiLZSVgDZDtgQnTnVijmLDsWkzIvwKETLQvcWK7MLyQKkci6i9kXWZL9Zu8OneepPr0sXN4RdYvww==" saltValue="8h2OcvKZoC/qYHxWs+K5Bg==" spinCount="100000" sheet="1" objects="1" scenarios="1" formatRows="0"/>
  <protectedRanges>
    <protectedRange sqref="D88:K88 D90:K90 D92:K92 D94:K94 D96:K96 D98:K98 D100:K100 D102:K102 D104:K104 D106:K106 D108:K108 D110:K110 D112:K112 D114:K114 D116:K116 D118:K118 D120:K120 D122:K122 D124:K124 D126:K126" name="Contract Details 60"/>
    <protectedRange sqref="D48:K48 D50:K50 D52:K52 D54:K54 D56:K56 D58:K58 D60:K60 D62:K62 D64:K64 D66:K66 D68:K68 D70:K70 D72:K72 D74:K74 D76:K76 D78:K78 D80:K80 D82:K82 D84:K84 D86:K86" name="Contract Details 40"/>
    <protectedRange sqref="D8:K8 D10:K10 D12:K12 D14:K14 D16:K16 D18:K18 D20:K20 D22:K22 D24:K24 D26:K26 D28:K28 D30:K30 D32:K32 D34:K34 D36:K36 D38:K38 D40:K40 D42:K42 D44:K44 D46:K46" name="Contract Details 20"/>
    <protectedRange sqref="M8:AG407" name="Contracted Quantities"/>
  </protectedRanges>
  <mergeCells count="207">
    <mergeCell ref="C396:C397"/>
    <mergeCell ref="C388:C389"/>
    <mergeCell ref="C390:C391"/>
    <mergeCell ref="C392:C393"/>
    <mergeCell ref="C394:C395"/>
    <mergeCell ref="I426:L426"/>
    <mergeCell ref="C398:C399"/>
    <mergeCell ref="C400:C401"/>
    <mergeCell ref="C402:C403"/>
    <mergeCell ref="C404:C405"/>
    <mergeCell ref="C406:C407"/>
    <mergeCell ref="I412:J413"/>
    <mergeCell ref="I418:L418"/>
    <mergeCell ref="I422:L422"/>
    <mergeCell ref="I409:J410"/>
    <mergeCell ref="I415:K416"/>
    <mergeCell ref="C300:C301"/>
    <mergeCell ref="C302:C303"/>
    <mergeCell ref="C304:C305"/>
    <mergeCell ref="C306:C307"/>
    <mergeCell ref="C308:C309"/>
    <mergeCell ref="C310:C311"/>
    <mergeCell ref="C312:C313"/>
    <mergeCell ref="C314:C315"/>
    <mergeCell ref="C316:C317"/>
    <mergeCell ref="C350:C351"/>
    <mergeCell ref="C352:C353"/>
    <mergeCell ref="C354:C355"/>
    <mergeCell ref="C356:C357"/>
    <mergeCell ref="C318:C319"/>
    <mergeCell ref="C320:C321"/>
    <mergeCell ref="C322:C323"/>
    <mergeCell ref="C324:C325"/>
    <mergeCell ref="C326:C327"/>
    <mergeCell ref="C328:C329"/>
    <mergeCell ref="C384:C385"/>
    <mergeCell ref="C386:C387"/>
    <mergeCell ref="C368:C369"/>
    <mergeCell ref="C370:C371"/>
    <mergeCell ref="C372:C373"/>
    <mergeCell ref="C374:C375"/>
    <mergeCell ref="C376:C377"/>
    <mergeCell ref="C358:C359"/>
    <mergeCell ref="C360:C361"/>
    <mergeCell ref="C362:C363"/>
    <mergeCell ref="C364:C365"/>
    <mergeCell ref="C366:C367"/>
    <mergeCell ref="C378:C379"/>
    <mergeCell ref="C380:C381"/>
    <mergeCell ref="C382:C383"/>
    <mergeCell ref="C340:C341"/>
    <mergeCell ref="C342:C343"/>
    <mergeCell ref="C344:C345"/>
    <mergeCell ref="C346:C347"/>
    <mergeCell ref="C348:C349"/>
    <mergeCell ref="C330:C331"/>
    <mergeCell ref="C332:C333"/>
    <mergeCell ref="C334:C335"/>
    <mergeCell ref="C336:C337"/>
    <mergeCell ref="C338:C339"/>
    <mergeCell ref="C298:C299"/>
    <mergeCell ref="C280:C281"/>
    <mergeCell ref="C282:C283"/>
    <mergeCell ref="C284:C285"/>
    <mergeCell ref="C286:C287"/>
    <mergeCell ref="C288:C289"/>
    <mergeCell ref="C270:C271"/>
    <mergeCell ref="C272:C273"/>
    <mergeCell ref="C274:C275"/>
    <mergeCell ref="C276:C277"/>
    <mergeCell ref="C278:C279"/>
    <mergeCell ref="C292:C293"/>
    <mergeCell ref="C294:C295"/>
    <mergeCell ref="C296:C297"/>
    <mergeCell ref="C246:C247"/>
    <mergeCell ref="C200:C201"/>
    <mergeCell ref="C202:C203"/>
    <mergeCell ref="C204:C205"/>
    <mergeCell ref="C206:C207"/>
    <mergeCell ref="C208:C209"/>
    <mergeCell ref="C290:C291"/>
    <mergeCell ref="C220:C221"/>
    <mergeCell ref="C222:C223"/>
    <mergeCell ref="C224:C225"/>
    <mergeCell ref="C226:C227"/>
    <mergeCell ref="C228:C229"/>
    <mergeCell ref="C260:C261"/>
    <mergeCell ref="C262:C263"/>
    <mergeCell ref="C264:C265"/>
    <mergeCell ref="C266:C267"/>
    <mergeCell ref="C268:C269"/>
    <mergeCell ref="C250:C251"/>
    <mergeCell ref="C252:C253"/>
    <mergeCell ref="C254:C255"/>
    <mergeCell ref="C256:C257"/>
    <mergeCell ref="C258:C259"/>
    <mergeCell ref="C248:C249"/>
    <mergeCell ref="C230:C231"/>
    <mergeCell ref="C232:C233"/>
    <mergeCell ref="C234:C235"/>
    <mergeCell ref="C236:C237"/>
    <mergeCell ref="C238:C239"/>
    <mergeCell ref="C198:C199"/>
    <mergeCell ref="C180:C181"/>
    <mergeCell ref="C182:C183"/>
    <mergeCell ref="C184:C185"/>
    <mergeCell ref="C186:C187"/>
    <mergeCell ref="C188:C189"/>
    <mergeCell ref="C190:C191"/>
    <mergeCell ref="C192:C193"/>
    <mergeCell ref="C194:C195"/>
    <mergeCell ref="C196:C197"/>
    <mergeCell ref="C210:C211"/>
    <mergeCell ref="C212:C213"/>
    <mergeCell ref="C214:C215"/>
    <mergeCell ref="C216:C217"/>
    <mergeCell ref="C218:C219"/>
    <mergeCell ref="C240:C241"/>
    <mergeCell ref="C242:C243"/>
    <mergeCell ref="C244:C245"/>
    <mergeCell ref="C170:C171"/>
    <mergeCell ref="C172:C173"/>
    <mergeCell ref="C174:C175"/>
    <mergeCell ref="C176:C177"/>
    <mergeCell ref="C178:C179"/>
    <mergeCell ref="C100:C101"/>
    <mergeCell ref="C102:C103"/>
    <mergeCell ref="C104:C105"/>
    <mergeCell ref="C106:C107"/>
    <mergeCell ref="C108:C109"/>
    <mergeCell ref="C160:C161"/>
    <mergeCell ref="C162:C163"/>
    <mergeCell ref="C164:C165"/>
    <mergeCell ref="C166:C167"/>
    <mergeCell ref="C168:C169"/>
    <mergeCell ref="C150:C151"/>
    <mergeCell ref="C152:C153"/>
    <mergeCell ref="C154:C155"/>
    <mergeCell ref="C156:C157"/>
    <mergeCell ref="C158:C159"/>
    <mergeCell ref="C120:C121"/>
    <mergeCell ref="C70:C71"/>
    <mergeCell ref="C72:C73"/>
    <mergeCell ref="C74:C75"/>
    <mergeCell ref="C76:C77"/>
    <mergeCell ref="C78:C79"/>
    <mergeCell ref="C68:C69"/>
    <mergeCell ref="C122:C123"/>
    <mergeCell ref="C124:C125"/>
    <mergeCell ref="C110:C111"/>
    <mergeCell ref="C112:C113"/>
    <mergeCell ref="C114:C115"/>
    <mergeCell ref="C116:C117"/>
    <mergeCell ref="C118:C119"/>
    <mergeCell ref="C146:C147"/>
    <mergeCell ref="C148:C149"/>
    <mergeCell ref="C130:C131"/>
    <mergeCell ref="C132:C133"/>
    <mergeCell ref="C134:C135"/>
    <mergeCell ref="C136:C137"/>
    <mergeCell ref="C138:C139"/>
    <mergeCell ref="C98:C99"/>
    <mergeCell ref="C80:C81"/>
    <mergeCell ref="C82:C83"/>
    <mergeCell ref="C84:C85"/>
    <mergeCell ref="C86:C87"/>
    <mergeCell ref="C88:C89"/>
    <mergeCell ref="C90:C91"/>
    <mergeCell ref="C92:C93"/>
    <mergeCell ref="C94:C95"/>
    <mergeCell ref="C96:C97"/>
    <mergeCell ref="C140:C141"/>
    <mergeCell ref="C142:C143"/>
    <mergeCell ref="C144:C145"/>
    <mergeCell ref="C126:C127"/>
    <mergeCell ref="C128:C129"/>
    <mergeCell ref="C66:C67"/>
    <mergeCell ref="C50:C51"/>
    <mergeCell ref="C52:C53"/>
    <mergeCell ref="C54:C55"/>
    <mergeCell ref="C56:C57"/>
    <mergeCell ref="C58:C59"/>
    <mergeCell ref="C48:C49"/>
    <mergeCell ref="C38:C39"/>
    <mergeCell ref="C40:C41"/>
    <mergeCell ref="C42:C43"/>
    <mergeCell ref="C44:C45"/>
    <mergeCell ref="C46:C47"/>
    <mergeCell ref="C3:E5"/>
    <mergeCell ref="C18:C19"/>
    <mergeCell ref="C20:C21"/>
    <mergeCell ref="C22:C23"/>
    <mergeCell ref="C24:C25"/>
    <mergeCell ref="C26:C27"/>
    <mergeCell ref="C60:C61"/>
    <mergeCell ref="C62:C63"/>
    <mergeCell ref="C64:C65"/>
    <mergeCell ref="C28:C29"/>
    <mergeCell ref="C30:C31"/>
    <mergeCell ref="C32:C33"/>
    <mergeCell ref="C34:C35"/>
    <mergeCell ref="C36:C37"/>
    <mergeCell ref="C8:C9"/>
    <mergeCell ref="C10:C11"/>
    <mergeCell ref="C12:C13"/>
    <mergeCell ref="C14:C15"/>
    <mergeCell ref="C16:C17"/>
  </mergeCells>
  <conditionalFormatting sqref="M409:AG410 M412:AG416 M419:AG420 M423:AG424 M427:AG429">
    <cfRule type="cellIs" dxfId="0" priority="1" operator="lessThan">
      <formula>0</formula>
    </cfRule>
  </conditionalFormatting>
  <printOptions horizontalCentered="1"/>
  <pageMargins left="0.25" right="0.25" top="0.5" bottom="0.5" header="0.3" footer="0.3"/>
  <pageSetup paperSize="258" scale="2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Resource" error="Select RE or Non-RE" promptTitle="Resource" prompt="Select RE or Non-RE" xr:uid="{00000000-0002-0000-0300-000000000000}">
          <x14:formula1>
            <xm:f>'Drop Down List'!$A$2:$A$3</xm:f>
          </x14:formula1>
          <xm:sqref>F8 F10 F402 F404 F12 F14 F16 F388 F390 F392 F394 F396 F398 F400 F406 F350 F352 F354 F356 F358 F360 F362 F364 F366 F368 F370 F372 F374 F376 F378 F380 F382 F384 F386 F342 F344 F300 F302 F304 F306 F308 F310 F312 F314 F316 F318 F320 F322 F324 F326 F328 F330 F332 F334 F336 F338 F340 F346 F348 F292 F294 F250 F252 F254 F256 F258 F260 F262 F264 F266 F268 F270 F272 F274 F276 F278 F280 F282 F284 F286 F288 F290 F296 F298 F242 F244 F200 F202 F204 F206 F208 F210 F212 F214 F216 F218 F220 F222 F224 F226 F228 F230 F232 F234 F236 F238 F240 F246 F248 F192 F194 F150 F152 F154 F156 F158 F160 F162 F164 F166 F168 F170 F172 F174 F176 F178 F180 F182 F184 F186 F188 F190 F196 F198 F142 F144 F100 F102 F104 F106 F108 F110 F112 F114 F116 F118 F120 F122 F124 F126 F128 F130 F132 F134 F136 F138 F140 F146 F148 F92 F94 F50 F52 F54 F56 F58 F60 F62 F64 F66 F68 F70 F72 F74 F76 F78 F80 F82 F84 F86 F88 F90 F96 F98 F18 F20 F22 F24 F26 F28 F30 F32 F34 F36 F38 F40 F42 F44 F46 F48</xm:sqref>
        </x14:dataValidation>
        <x14:dataValidation type="list" allowBlank="1" showInputMessage="1" showErrorMessage="1" errorTitle="Eligibility" error="Select YES or NO" promptTitle="Eligibility" prompt="Select YES or NO" xr:uid="{00000000-0002-0000-0300-000001000000}">
          <x14:formula1>
            <xm:f>'Drop Down List'!$B$2:$B$3</xm:f>
          </x14:formula1>
          <xm:sqref>G8 G48 G402 G404 G10 G12 G14 G388 G390 G392 G394 G396 G398 G400 G406 G350 G352 G354 G356 G358 G360 G362 G364 G366 G368 G370 G372 G374 G376 G378 G380 G382 G384 G386 G342 G344 G300 G302 G304 G306 G308 G310 G312 G314 G316 G318 G320 G322 G324 G326 G328 G330 G332 G334 G336 G338 G340 G346 G348 G292 G294 G250 G252 G254 G256 G258 G260 G262 G264 G266 G268 G270 G272 G274 G276 G278 G280 G282 G284 G286 G288 G290 G296 G298 G242 G244 G200 G202 G204 G206 G208 G210 G212 G214 G216 G218 G220 G222 G224 G226 G228 G230 G232 G234 G236 G238 G240 G246 G248 G192 G194 G150 G152 G154 G156 G158 G160 G162 G164 G166 G168 G170 G172 G174 G176 G178 G180 G182 G184 G186 G188 G190 G196 G198 G142 G144 G100 G102 G104 G106 G108 G110 G112 G114 G116 G118 G120 G122 G124 G126 G128 G130 G132 G134 G136 G138 G140 G146 G148 G92 G94 G50 G52 G54 G56 G58 G60 G62 G64 G66 G68 G70 G72 G74 G76 G78 G80 G82 G84 G86 G88 G90 G96 G98 G18 G20 G22 G24 G26 G28 G30 G32 G34 G36 G38 G40 G42 G44 G46 G16</xm:sqref>
        </x14:dataValidation>
        <x14:dataValidation type="list" allowBlank="1" showInputMessage="1" showErrorMessage="1" errorTitle="Fuel Type" error="Select from:_x000a_Oil based_x000a_Coal_x000a_Natural Gas_x000a_Biomass_x000a_Geothermal_x000a_Solar_x000a_Hydro_x000a_Ocean_x000a_Wind" promptTitle="Fuel Type" prompt="Select from:_x000a_Oil based_x000a_Coal_x000a_Natural Gas_x000a_Biomass_x000a_Geothermal_x000a_Solar_x000a_Hydro_x000a_Ocean_x000a_Wind" xr:uid="{00000000-0002-0000-0300-000002000000}">
          <x14:formula1>
            <xm:f>'Drop Down List'!$C$2:$C$10</xm:f>
          </x14:formula1>
          <xm:sqref>H8 H10 H402 H404 H12 H14 H16 H388 H390 H392 H394 H396 H398 H400 H406 H350 H352 H354 H356 H358 H360 H362 H364 H366 H368 H370 H372 H374 H376 H378 H380 H382 H384 H386 H342 H344 H300 H302 H304 H306 H308 H310 H312 H314 H316 H318 H320 H322 H324 H326 H328 H330 H332 H334 H336 H338 H340 H346 H348 H292 H294 H250 H252 H254 H256 H258 H260 H262 H264 H266 H268 H270 H272 H274 H276 H278 H280 H282 H284 H286 H288 H290 H296 H298 H242 H244 H200 H202 H204 H206 H208 H210 H212 H214 H216 H218 H220 H222 H224 H226 H228 H230 H232 H234 H236 H238 H240 H246 H248 H192 H194 H150 H152 H154 H156 H158 H160 H162 H164 H166 H168 H170 H172 H174 H176 H178 H180 H182 H184 H186 H188 H190 H196 H198 H142 H144 H100 H102 H104 H106 H108 H110 H112 H114 H116 H118 H120 H122 H124 H126 H128 H130 H132 H134 H136 H138 H140 H146 H148 H92 H94 H50 H52 H54 H56 H58 H60 H62 H64 H66 H68 H70 H72 H74 H76 H78 H80 H82 H84 H86 H88 H90 H96 H98 H18 H20 H22 H24 H26 H28 H30 H32 H34 H36 H38 H40 H42 H44 H46 H48</xm:sqref>
        </x14:dataValidation>
        <x14:dataValidation type="list" allowBlank="1" showInputMessage="1" showErrorMessage="1" errorTitle="PSA Status" error="Select from:_x000a_ERC Approved_x000a_For ERC Approval_x000a_For CSP" promptTitle="PSA Status" prompt="Select from:_x000a_ERC Approved_x000a_For ERC Approval_x000a_For CSP" xr:uid="{00000000-0002-0000-0300-000003000000}">
          <x14:formula1>
            <xm:f>'Drop Down List'!$D$2:$D$4</xm:f>
          </x14:formula1>
          <xm:sqref>I48 I46 I402 I404 I44 I42 I40 I388 I390 I392 I394 I396 I398 I400 I406 I350 I352 I354 I356 I358 I360 I362 I364 I366 I368 I370 I372 I374 I376 I378 I380 I382 I384 I386 I342 I344 I300 I302 I304 I306 I308 I310 I312 I314 I316 I318 I320 I322 I324 I326 I328 I330 I332 I334 I336 I338 I340 I346 I348 I292 I294 I250 I252 I254 I256 I258 I260 I262 I264 I266 I268 I270 I272 I274 I276 I278 I280 I282 I284 I286 I288 I290 I296 I298 I242 I244 I200 I202 I204 I206 I208 I210 I212 I214 I216 I218 I220 I222 I224 I226 I228 I230 I232 I234 I236 I238 I240 I246 I248 I192 I194 I150 I152 I154 I156 I158 I160 I162 I164 I166 I168 I170 I172 I174 I176 I178 I180 I182 I184 I186 I188 I190 I196 I198 I142 I144 I100 I102 I104 I106 I108 I110 I112 I114 I116 I118 I120 I122 I124 I126 I128 I130 I132 I134 I136 I138 I140 I146 I148 I92 I94 I50 I52 I54 I56 I58 I60 I62 I64 I66 I68 I70 I72 I74 I76 I78 I80 I82 I84 I86 I88 I90 I96 I98 I18 I20 I22 I24 I26 I28 I30 I32 I34 I36 I38</xm:sqref>
        </x14:dataValidation>
        <x14:dataValidation type="list" allowBlank="1" showInputMessage="1" showErrorMessage="1" errorTitle="PSA Status" error="Select from:_x000a_ERC Approved_x000a_For ERC Approval_x000a_For CSP" promptTitle="PSA Status" prompt="Select from:_x000a_ERC Approved_x000a_For ERC Approval_x000a_For CSP" xr:uid="{DCBEF455-5E69-4AC4-A931-FBDC424CA221}">
          <x14:formula1>
            <xm:f>'Drop Down List'!$D$2:$D$6</xm:f>
          </x14:formula1>
          <xm:sqref>I8 I10 I12 I14 I16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6"/>
  <sheetViews>
    <sheetView workbookViewId="0">
      <selection activeCell="F20" sqref="F20"/>
    </sheetView>
  </sheetViews>
  <sheetFormatPr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419</v>
      </c>
    </row>
    <row r="8" spans="1:1" x14ac:dyDescent="0.3">
      <c r="A8" t="s">
        <v>21</v>
      </c>
    </row>
    <row r="10" spans="1:1" x14ac:dyDescent="0.3">
      <c r="A10" t="s">
        <v>147</v>
      </c>
    </row>
    <row r="11" spans="1:1" x14ac:dyDescent="0.3">
      <c r="A11" t="s">
        <v>146</v>
      </c>
    </row>
    <row r="14" spans="1:1" x14ac:dyDescent="0.3">
      <c r="A14" t="s">
        <v>107</v>
      </c>
    </row>
    <row r="15" spans="1:1" x14ac:dyDescent="0.3">
      <c r="A15" t="s">
        <v>116</v>
      </c>
    </row>
    <row r="16" spans="1:1" x14ac:dyDescent="0.3">
      <c r="A16" t="s">
        <v>117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7"/>
  <sheetViews>
    <sheetView view="pageBreakPreview" zoomScale="85" zoomScaleNormal="85" zoomScaleSheetLayoutView="85" workbookViewId="0">
      <selection activeCell="G6" sqref="G6"/>
    </sheetView>
  </sheetViews>
  <sheetFormatPr defaultRowHeight="14.4" x14ac:dyDescent="0.3"/>
  <cols>
    <col min="1" max="1" width="2.6640625" customWidth="1"/>
    <col min="2" max="2" width="20" customWidth="1"/>
    <col min="3" max="6" width="12.6640625" customWidth="1"/>
    <col min="8" max="11" width="14.77734375" customWidth="1"/>
  </cols>
  <sheetData>
    <row r="2" spans="2:11" ht="15.6" x14ac:dyDescent="0.3">
      <c r="B2" s="25"/>
      <c r="C2" s="5"/>
      <c r="D2" s="5"/>
      <c r="E2" s="5"/>
      <c r="F2" s="5"/>
      <c r="G2" s="5"/>
      <c r="H2" s="252"/>
      <c r="I2" s="252">
        <v>5</v>
      </c>
      <c r="J2" s="252"/>
      <c r="K2" s="252">
        <v>7</v>
      </c>
    </row>
    <row r="3" spans="2:11" ht="59.4" thickBot="1" x14ac:dyDescent="0.35">
      <c r="B3" s="247" t="s">
        <v>50</v>
      </c>
      <c r="C3" s="5"/>
      <c r="D3" s="5"/>
      <c r="E3" s="5"/>
      <c r="F3" s="5"/>
      <c r="G3" s="5"/>
      <c r="H3" s="248" t="s">
        <v>449</v>
      </c>
      <c r="I3" s="248" t="s">
        <v>475</v>
      </c>
      <c r="J3" s="248" t="s">
        <v>477</v>
      </c>
      <c r="K3" s="248" t="s">
        <v>476</v>
      </c>
    </row>
    <row r="4" spans="2:11" ht="14.4" customHeight="1" x14ac:dyDescent="0.35">
      <c r="B4" s="519" t="s">
        <v>69</v>
      </c>
      <c r="C4" s="520"/>
      <c r="D4" s="520"/>
      <c r="E4" s="520"/>
      <c r="F4" s="521"/>
      <c r="G4" s="5">
        <v>0</v>
      </c>
      <c r="H4" s="24">
        <v>2018</v>
      </c>
      <c r="I4" s="251">
        <f>$F$8</f>
        <v>3.3405976116278574E-2</v>
      </c>
      <c r="J4" s="251" t="s">
        <v>0</v>
      </c>
      <c r="K4" s="251" t="s">
        <v>0</v>
      </c>
    </row>
    <row r="5" spans="2:11" ht="14.4" customHeight="1" x14ac:dyDescent="0.3">
      <c r="B5" s="522" t="s">
        <v>25</v>
      </c>
      <c r="C5" s="482"/>
      <c r="D5" s="482"/>
      <c r="E5" s="482"/>
      <c r="F5" s="523"/>
      <c r="G5" s="5" t="s">
        <v>119</v>
      </c>
      <c r="H5" s="24">
        <f>H4+1</f>
        <v>2019</v>
      </c>
      <c r="I5" s="251">
        <f t="shared" ref="I5:I26" si="0">$F$8</f>
        <v>3.3405976116278574E-2</v>
      </c>
      <c r="J5" s="251" t="s">
        <v>0</v>
      </c>
      <c r="K5" s="251" t="s">
        <v>0</v>
      </c>
    </row>
    <row r="6" spans="2:11" ht="14.4" customHeight="1" x14ac:dyDescent="0.3">
      <c r="B6" s="36" t="s">
        <v>34</v>
      </c>
      <c r="C6" s="26" t="s">
        <v>0</v>
      </c>
      <c r="D6" s="26" t="s">
        <v>0</v>
      </c>
      <c r="E6" s="26" t="s">
        <v>0</v>
      </c>
      <c r="F6" s="39">
        <v>0</v>
      </c>
      <c r="G6" s="5">
        <v>1</v>
      </c>
      <c r="H6" s="24">
        <f t="shared" ref="H6:H26" si="1">H5+1</f>
        <v>2020</v>
      </c>
      <c r="I6" s="251">
        <f t="shared" si="0"/>
        <v>3.3405976116278574E-2</v>
      </c>
      <c r="J6" s="251">
        <v>0.01</v>
      </c>
      <c r="K6" s="251">
        <f>I6+J6</f>
        <v>4.3405976116278576E-2</v>
      </c>
    </row>
    <row r="7" spans="2:11" ht="14.4" customHeight="1" x14ac:dyDescent="0.3">
      <c r="B7" s="36" t="s">
        <v>33</v>
      </c>
      <c r="C7" s="13">
        <v>2015</v>
      </c>
      <c r="D7" s="13">
        <f>C7+1</f>
        <v>2016</v>
      </c>
      <c r="E7" s="13">
        <f t="shared" ref="E7:F7" si="2">D7+1</f>
        <v>2017</v>
      </c>
      <c r="F7" s="29">
        <f t="shared" si="2"/>
        <v>2018</v>
      </c>
      <c r="G7" s="5">
        <f>G6+1</f>
        <v>2</v>
      </c>
      <c r="H7" s="24">
        <f t="shared" si="1"/>
        <v>2021</v>
      </c>
      <c r="I7" s="251">
        <f t="shared" si="0"/>
        <v>3.3405976116278574E-2</v>
      </c>
      <c r="J7" s="251">
        <v>0.01</v>
      </c>
      <c r="K7" s="251">
        <f>K6+J7</f>
        <v>5.3405976116278578E-2</v>
      </c>
    </row>
    <row r="8" spans="2:11" ht="14.4" customHeight="1" thickBot="1" x14ac:dyDescent="0.4">
      <c r="B8" s="37" t="s">
        <v>65</v>
      </c>
      <c r="C8" s="38">
        <f>(C19/C32)</f>
        <v>1.6196388619193515E-2</v>
      </c>
      <c r="D8" s="38">
        <f t="shared" ref="D8:E8" si="3">(D19/D32)</f>
        <v>2.9178627215125711E-2</v>
      </c>
      <c r="E8" s="38">
        <f t="shared" si="3"/>
        <v>3.3404375301921224E-2</v>
      </c>
      <c r="F8" s="249">
        <f>(F19/F32)</f>
        <v>3.3405976116278574E-2</v>
      </c>
      <c r="G8" s="5">
        <f t="shared" ref="G8:G26" si="4">G7+1</f>
        <v>3</v>
      </c>
      <c r="H8" s="24">
        <f t="shared" si="1"/>
        <v>2022</v>
      </c>
      <c r="I8" s="251">
        <f t="shared" si="0"/>
        <v>3.3405976116278574E-2</v>
      </c>
      <c r="J8" s="251">
        <v>0.01</v>
      </c>
      <c r="K8" s="251">
        <f t="shared" ref="K8:K25" si="5">K7+J8</f>
        <v>6.3405976116278573E-2</v>
      </c>
    </row>
    <row r="9" spans="2:11" ht="14.4" customHeight="1" x14ac:dyDescent="0.3">
      <c r="B9" s="5"/>
      <c r="C9" s="5"/>
      <c r="D9" s="5"/>
      <c r="E9" s="5"/>
      <c r="F9" s="5"/>
      <c r="G9" s="5">
        <f t="shared" si="4"/>
        <v>4</v>
      </c>
      <c r="H9" s="24">
        <f t="shared" si="1"/>
        <v>2023</v>
      </c>
      <c r="I9" s="251">
        <f t="shared" si="0"/>
        <v>3.3405976116278574E-2</v>
      </c>
      <c r="J9" s="251">
        <v>2.52E-2</v>
      </c>
      <c r="K9" s="251">
        <f t="shared" si="5"/>
        <v>8.8605976116278573E-2</v>
      </c>
    </row>
    <row r="10" spans="2:11" ht="14.4" customHeight="1" x14ac:dyDescent="0.35">
      <c r="B10" s="5" t="s">
        <v>70</v>
      </c>
      <c r="C10" s="5"/>
      <c r="D10" s="5"/>
      <c r="E10" s="5"/>
      <c r="F10" s="5"/>
      <c r="G10" s="5">
        <f t="shared" si="4"/>
        <v>5</v>
      </c>
      <c r="H10" s="24">
        <f t="shared" si="1"/>
        <v>2024</v>
      </c>
      <c r="I10" s="251">
        <f t="shared" si="0"/>
        <v>3.3405976116278574E-2</v>
      </c>
      <c r="J10" s="251">
        <v>2.52E-2</v>
      </c>
      <c r="K10" s="251">
        <f t="shared" si="5"/>
        <v>0.11380597611627857</v>
      </c>
    </row>
    <row r="11" spans="2:11" ht="14.4" customHeight="1" thickBot="1" x14ac:dyDescent="0.35">
      <c r="B11" s="5"/>
      <c r="C11" s="5"/>
      <c r="D11" s="5"/>
      <c r="E11" s="5"/>
      <c r="F11" s="5"/>
      <c r="G11" s="5">
        <f t="shared" si="4"/>
        <v>6</v>
      </c>
      <c r="H11" s="24">
        <f t="shared" si="1"/>
        <v>2025</v>
      </c>
      <c r="I11" s="251">
        <f t="shared" si="0"/>
        <v>3.3405976116278574E-2</v>
      </c>
      <c r="J11" s="251">
        <v>2.52E-2</v>
      </c>
      <c r="K11" s="251">
        <f t="shared" si="5"/>
        <v>0.13900597611627857</v>
      </c>
    </row>
    <row r="12" spans="2:11" ht="14.4" customHeight="1" x14ac:dyDescent="0.3">
      <c r="B12" s="524" t="s">
        <v>51</v>
      </c>
      <c r="C12" s="525"/>
      <c r="D12" s="525"/>
      <c r="E12" s="525"/>
      <c r="F12" s="526"/>
      <c r="G12" s="5">
        <f t="shared" si="4"/>
        <v>7</v>
      </c>
      <c r="H12" s="24">
        <f t="shared" si="1"/>
        <v>2026</v>
      </c>
      <c r="I12" s="251">
        <f t="shared" si="0"/>
        <v>3.3405976116278574E-2</v>
      </c>
      <c r="J12" s="251">
        <v>2.52E-2</v>
      </c>
      <c r="K12" s="251">
        <f t="shared" si="5"/>
        <v>0.16420597611627857</v>
      </c>
    </row>
    <row r="13" spans="2:11" ht="14.4" customHeight="1" x14ac:dyDescent="0.3">
      <c r="B13" s="522" t="s">
        <v>25</v>
      </c>
      <c r="C13" s="482"/>
      <c r="D13" s="482"/>
      <c r="E13" s="482"/>
      <c r="F13" s="523"/>
      <c r="G13" s="5">
        <f t="shared" si="4"/>
        <v>8</v>
      </c>
      <c r="H13" s="24">
        <f t="shared" si="1"/>
        <v>2027</v>
      </c>
      <c r="I13" s="251">
        <f t="shared" si="0"/>
        <v>3.3405976116278574E-2</v>
      </c>
      <c r="J13" s="251">
        <v>2.52E-2</v>
      </c>
      <c r="K13" s="251">
        <f t="shared" si="5"/>
        <v>0.18940597611627857</v>
      </c>
    </row>
    <row r="14" spans="2:11" ht="14.4" customHeight="1" x14ac:dyDescent="0.3">
      <c r="B14" s="40" t="s">
        <v>14</v>
      </c>
      <c r="C14" s="13">
        <v>2015</v>
      </c>
      <c r="D14" s="13">
        <f>C14+1</f>
        <v>2016</v>
      </c>
      <c r="E14" s="13">
        <f t="shared" ref="E14" si="6">D14+1</f>
        <v>2017</v>
      </c>
      <c r="F14" s="29">
        <f t="shared" ref="F14" si="7">E14+1</f>
        <v>2018</v>
      </c>
      <c r="G14" s="5">
        <f t="shared" si="4"/>
        <v>9</v>
      </c>
      <c r="H14" s="24">
        <f t="shared" si="1"/>
        <v>2028</v>
      </c>
      <c r="I14" s="251">
        <f t="shared" si="0"/>
        <v>3.3405976116278574E-2</v>
      </c>
      <c r="J14" s="251">
        <v>2.52E-2</v>
      </c>
      <c r="K14" s="251">
        <f t="shared" si="5"/>
        <v>0.21460597611627857</v>
      </c>
    </row>
    <row r="15" spans="2:11" ht="14.4" customHeight="1" x14ac:dyDescent="0.3">
      <c r="B15" s="41" t="s">
        <v>9</v>
      </c>
      <c r="C15" s="14">
        <v>90199.884006000008</v>
      </c>
      <c r="D15" s="14">
        <v>574640.99729999993</v>
      </c>
      <c r="E15" s="14">
        <v>665903.33678400004</v>
      </c>
      <c r="F15" s="42">
        <v>693258.6932699997</v>
      </c>
      <c r="G15" s="5">
        <f t="shared" si="4"/>
        <v>10</v>
      </c>
      <c r="H15" s="24">
        <f t="shared" si="1"/>
        <v>2029</v>
      </c>
      <c r="I15" s="251">
        <f t="shared" si="0"/>
        <v>3.3405976116278574E-2</v>
      </c>
      <c r="J15" s="251">
        <v>2.52E-2</v>
      </c>
      <c r="K15" s="251">
        <f t="shared" si="5"/>
        <v>0.23980597611627857</v>
      </c>
    </row>
    <row r="16" spans="2:11" ht="14.4" customHeight="1" x14ac:dyDescent="0.3">
      <c r="B16" s="41" t="s">
        <v>15</v>
      </c>
      <c r="C16" s="14">
        <v>699746.87929708883</v>
      </c>
      <c r="D16" s="14">
        <v>952835.54452999996</v>
      </c>
      <c r="E16" s="14">
        <v>1074848.7819399999</v>
      </c>
      <c r="F16" s="42">
        <v>1135081.5325399998</v>
      </c>
      <c r="G16" s="5">
        <f t="shared" si="4"/>
        <v>11</v>
      </c>
      <c r="H16" s="24">
        <f t="shared" si="1"/>
        <v>2030</v>
      </c>
      <c r="I16" s="251">
        <f t="shared" si="0"/>
        <v>3.3405976116278574E-2</v>
      </c>
      <c r="J16" s="251">
        <v>2.52E-2</v>
      </c>
      <c r="K16" s="251">
        <f t="shared" si="5"/>
        <v>0.26500597611627857</v>
      </c>
    </row>
    <row r="17" spans="2:11" ht="14.4" customHeight="1" x14ac:dyDescent="0.3">
      <c r="B17" s="41" t="s">
        <v>12</v>
      </c>
      <c r="C17" s="14">
        <v>69185.832970000003</v>
      </c>
      <c r="D17" s="14">
        <v>99039.264030000006</v>
      </c>
      <c r="E17" s="14">
        <v>151303.44003999999</v>
      </c>
      <c r="F17" s="42">
        <v>167456.02364999999</v>
      </c>
      <c r="G17" s="5">
        <f t="shared" si="4"/>
        <v>12</v>
      </c>
      <c r="H17" s="24">
        <f t="shared" si="1"/>
        <v>2031</v>
      </c>
      <c r="I17" s="251">
        <f t="shared" si="0"/>
        <v>3.3405976116278574E-2</v>
      </c>
      <c r="J17" s="251">
        <v>2.52E-2</v>
      </c>
      <c r="K17" s="251">
        <f t="shared" si="5"/>
        <v>0.29020597611627857</v>
      </c>
    </row>
    <row r="18" spans="2:11" ht="14.4" customHeight="1" x14ac:dyDescent="0.3">
      <c r="B18" s="41" t="s">
        <v>16</v>
      </c>
      <c r="C18" s="14">
        <v>239108.02553086448</v>
      </c>
      <c r="D18" s="14">
        <v>537152.55296</v>
      </c>
      <c r="E18" s="14">
        <v>706564.66226705001</v>
      </c>
      <c r="F18" s="42">
        <v>764108.6533421753</v>
      </c>
      <c r="G18" s="5">
        <f t="shared" si="4"/>
        <v>13</v>
      </c>
      <c r="H18" s="24">
        <f t="shared" si="1"/>
        <v>2032</v>
      </c>
      <c r="I18" s="251">
        <f t="shared" si="0"/>
        <v>3.3405976116278574E-2</v>
      </c>
      <c r="J18" s="251">
        <v>2.52E-2</v>
      </c>
      <c r="K18" s="251">
        <f t="shared" si="5"/>
        <v>0.31540597611627857</v>
      </c>
    </row>
    <row r="19" spans="2:11" ht="14.4" customHeight="1" thickBot="1" x14ac:dyDescent="0.35">
      <c r="B19" s="43" t="s">
        <v>13</v>
      </c>
      <c r="C19" s="44">
        <f>SUM(C15:C18)</f>
        <v>1098240.6218039533</v>
      </c>
      <c r="D19" s="44">
        <f t="shared" ref="D19:F19" si="8">SUM(D15:D18)</f>
        <v>2163668.3588199997</v>
      </c>
      <c r="E19" s="44">
        <f t="shared" si="8"/>
        <v>2598620.2210310502</v>
      </c>
      <c r="F19" s="45">
        <f t="shared" si="8"/>
        <v>2759904.9028021749</v>
      </c>
      <c r="G19" s="5">
        <f t="shared" si="4"/>
        <v>14</v>
      </c>
      <c r="H19" s="24">
        <f t="shared" si="1"/>
        <v>2033</v>
      </c>
      <c r="I19" s="251">
        <f t="shared" si="0"/>
        <v>3.3405976116278574E-2</v>
      </c>
      <c r="J19" s="251">
        <v>2.52E-2</v>
      </c>
      <c r="K19" s="251">
        <f t="shared" si="5"/>
        <v>0.34060597611627857</v>
      </c>
    </row>
    <row r="20" spans="2:11" ht="14.4" customHeight="1" x14ac:dyDescent="0.3">
      <c r="B20" s="5"/>
      <c r="C20" s="5"/>
      <c r="D20" s="5"/>
      <c r="E20" s="5"/>
      <c r="F20" s="5"/>
      <c r="G20" s="5">
        <f t="shared" si="4"/>
        <v>15</v>
      </c>
      <c r="H20" s="24">
        <f t="shared" si="1"/>
        <v>2034</v>
      </c>
      <c r="I20" s="251">
        <f t="shared" si="0"/>
        <v>3.3405976116278574E-2</v>
      </c>
      <c r="J20" s="251">
        <v>2.52E-2</v>
      </c>
      <c r="K20" s="251">
        <f t="shared" si="5"/>
        <v>0.36580597611627858</v>
      </c>
    </row>
    <row r="21" spans="2:11" ht="14.4" customHeight="1" x14ac:dyDescent="0.3">
      <c r="B21" s="5" t="s">
        <v>68</v>
      </c>
      <c r="C21" s="5"/>
      <c r="D21" s="5"/>
      <c r="E21" s="5"/>
      <c r="F21" s="5"/>
      <c r="G21" s="5">
        <f t="shared" si="4"/>
        <v>16</v>
      </c>
      <c r="H21" s="24">
        <f t="shared" si="1"/>
        <v>2035</v>
      </c>
      <c r="I21" s="251">
        <f t="shared" si="0"/>
        <v>3.3405976116278574E-2</v>
      </c>
      <c r="J21" s="251">
        <v>2.52E-2</v>
      </c>
      <c r="K21" s="251">
        <f t="shared" si="5"/>
        <v>0.39100597611627858</v>
      </c>
    </row>
    <row r="22" spans="2:11" ht="14.4" customHeight="1" x14ac:dyDescent="0.3">
      <c r="B22" s="5"/>
      <c r="C22" s="5"/>
      <c r="D22" s="5"/>
      <c r="E22" s="5"/>
      <c r="F22" s="5"/>
      <c r="G22" s="5">
        <f t="shared" si="4"/>
        <v>17</v>
      </c>
      <c r="H22" s="24">
        <f t="shared" si="1"/>
        <v>2036</v>
      </c>
      <c r="I22" s="251">
        <f t="shared" si="0"/>
        <v>3.3405976116278574E-2</v>
      </c>
      <c r="J22" s="251">
        <v>2.52E-2</v>
      </c>
      <c r="K22" s="251">
        <f t="shared" si="5"/>
        <v>0.41620597611627858</v>
      </c>
    </row>
    <row r="23" spans="2:11" ht="14.4" customHeight="1" x14ac:dyDescent="0.3">
      <c r="B23" s="5"/>
      <c r="C23" s="5"/>
      <c r="D23" s="5"/>
      <c r="E23" s="5"/>
      <c r="F23" s="5"/>
      <c r="G23" s="5">
        <f t="shared" si="4"/>
        <v>18</v>
      </c>
      <c r="H23" s="24">
        <f t="shared" si="1"/>
        <v>2037</v>
      </c>
      <c r="I23" s="251">
        <f t="shared" si="0"/>
        <v>3.3405976116278574E-2</v>
      </c>
      <c r="J23" s="251">
        <v>2.52E-2</v>
      </c>
      <c r="K23" s="251">
        <f t="shared" si="5"/>
        <v>0.44140597611627858</v>
      </c>
    </row>
    <row r="24" spans="2:11" ht="15" thickBot="1" x14ac:dyDescent="0.35">
      <c r="B24" s="5"/>
      <c r="C24" s="5"/>
      <c r="D24" s="5"/>
      <c r="E24" s="5"/>
      <c r="F24" s="5"/>
      <c r="G24" s="5">
        <f t="shared" si="4"/>
        <v>19</v>
      </c>
      <c r="H24" s="24">
        <f t="shared" si="1"/>
        <v>2038</v>
      </c>
      <c r="I24" s="251">
        <f t="shared" si="0"/>
        <v>3.3405976116278574E-2</v>
      </c>
      <c r="J24" s="251">
        <v>2.52E-2</v>
      </c>
      <c r="K24" s="251">
        <f t="shared" si="5"/>
        <v>0.46660597611627858</v>
      </c>
    </row>
    <row r="25" spans="2:11" x14ac:dyDescent="0.3">
      <c r="B25" s="524" t="s">
        <v>67</v>
      </c>
      <c r="C25" s="525"/>
      <c r="D25" s="525"/>
      <c r="E25" s="525"/>
      <c r="F25" s="526"/>
      <c r="G25" s="5">
        <f t="shared" si="4"/>
        <v>20</v>
      </c>
      <c r="H25" s="24">
        <f t="shared" si="1"/>
        <v>2039</v>
      </c>
      <c r="I25" s="251">
        <f t="shared" si="0"/>
        <v>3.3405976116278574E-2</v>
      </c>
      <c r="J25" s="251">
        <v>2.52E-2</v>
      </c>
      <c r="K25" s="251">
        <f t="shared" si="5"/>
        <v>0.49180597611627858</v>
      </c>
    </row>
    <row r="26" spans="2:11" x14ac:dyDescent="0.3">
      <c r="B26" s="522" t="s">
        <v>25</v>
      </c>
      <c r="C26" s="482"/>
      <c r="D26" s="482"/>
      <c r="E26" s="482"/>
      <c r="F26" s="523"/>
      <c r="G26" s="5">
        <f t="shared" si="4"/>
        <v>21</v>
      </c>
      <c r="H26" s="24">
        <f t="shared" si="1"/>
        <v>2040</v>
      </c>
      <c r="I26" s="251">
        <f t="shared" si="0"/>
        <v>3.3405976116278574E-2</v>
      </c>
      <c r="J26" s="251">
        <v>2.52E-2</v>
      </c>
      <c r="K26" s="251">
        <f t="shared" ref="K26" si="9">K25+J26</f>
        <v>0.51700597611627863</v>
      </c>
    </row>
    <row r="27" spans="2:11" x14ac:dyDescent="0.3">
      <c r="B27" s="28" t="s">
        <v>17</v>
      </c>
      <c r="C27" s="13">
        <v>2015</v>
      </c>
      <c r="D27" s="13">
        <f>C27+1</f>
        <v>2016</v>
      </c>
      <c r="E27" s="13">
        <f t="shared" ref="E27" si="10">D27+1</f>
        <v>2017</v>
      </c>
      <c r="F27" s="29">
        <f t="shared" ref="F27" si="11">E27+1</f>
        <v>2018</v>
      </c>
      <c r="G27" s="5"/>
      <c r="H27" s="5"/>
      <c r="I27" s="5"/>
      <c r="J27" s="5"/>
      <c r="K27" s="5"/>
    </row>
    <row r="28" spans="2:11" x14ac:dyDescent="0.3">
      <c r="B28" s="30" t="s">
        <v>18</v>
      </c>
      <c r="C28" s="3">
        <v>22747049</v>
      </c>
      <c r="D28" s="3">
        <v>25631254</v>
      </c>
      <c r="E28" s="3">
        <v>26782033</v>
      </c>
      <c r="F28" s="31">
        <v>28260764</v>
      </c>
      <c r="G28" s="5"/>
      <c r="H28" s="5"/>
      <c r="I28" s="5"/>
      <c r="J28" s="5"/>
      <c r="K28" s="5"/>
    </row>
    <row r="29" spans="2:11" x14ac:dyDescent="0.3">
      <c r="B29" s="30" t="s">
        <v>19</v>
      </c>
      <c r="C29" s="3">
        <v>20084785</v>
      </c>
      <c r="D29" s="3">
        <v>21770167</v>
      </c>
      <c r="E29" s="3">
        <v>22767981</v>
      </c>
      <c r="F29" s="31">
        <v>24016270</v>
      </c>
      <c r="G29" s="5"/>
      <c r="H29" s="5"/>
      <c r="I29" s="5"/>
      <c r="J29" s="5"/>
      <c r="K29" s="5"/>
    </row>
    <row r="30" spans="2:11" x14ac:dyDescent="0.3">
      <c r="B30" s="30" t="s">
        <v>20</v>
      </c>
      <c r="C30" s="3">
        <v>22513882</v>
      </c>
      <c r="D30" s="3">
        <v>24116820</v>
      </c>
      <c r="E30" s="3">
        <v>25573267</v>
      </c>
      <c r="F30" s="31">
        <v>27587348</v>
      </c>
      <c r="G30" s="5"/>
      <c r="H30" s="5"/>
      <c r="I30" s="5"/>
      <c r="J30" s="5"/>
      <c r="K30" s="5"/>
    </row>
    <row r="31" spans="2:11" x14ac:dyDescent="0.3">
      <c r="B31" s="30" t="s">
        <v>21</v>
      </c>
      <c r="C31" s="3">
        <v>2462031</v>
      </c>
      <c r="D31" s="3">
        <v>2634266</v>
      </c>
      <c r="E31" s="3">
        <v>2669529</v>
      </c>
      <c r="F31" s="31">
        <v>2752719</v>
      </c>
      <c r="G31" s="5"/>
      <c r="H31" s="5"/>
      <c r="I31" s="5"/>
      <c r="J31" s="5"/>
      <c r="K31" s="5"/>
    </row>
    <row r="32" spans="2:11" x14ac:dyDescent="0.3">
      <c r="B32" s="28" t="s">
        <v>22</v>
      </c>
      <c r="C32" s="15">
        <f>SUM(C28:C31)</f>
        <v>67807747</v>
      </c>
      <c r="D32" s="15">
        <f>SUM(D28:D31)</f>
        <v>74152507</v>
      </c>
      <c r="E32" s="15">
        <f>SUM(E28:E31)</f>
        <v>77792810</v>
      </c>
      <c r="F32" s="32">
        <f>SUM(F28:F31)</f>
        <v>82617101</v>
      </c>
      <c r="G32" s="5"/>
      <c r="H32" s="5"/>
      <c r="I32" s="5"/>
      <c r="J32" s="5"/>
      <c r="K32" s="5"/>
    </row>
    <row r="33" spans="2:11" x14ac:dyDescent="0.3">
      <c r="B33" s="30" t="s">
        <v>23</v>
      </c>
      <c r="C33" s="3">
        <v>7124274</v>
      </c>
      <c r="D33" s="3">
        <v>8357339</v>
      </c>
      <c r="E33" s="3">
        <v>8315784</v>
      </c>
      <c r="F33" s="31">
        <v>8141036</v>
      </c>
      <c r="G33" s="5"/>
      <c r="H33" s="5"/>
      <c r="I33" s="5"/>
      <c r="J33" s="5"/>
      <c r="K33" s="5"/>
    </row>
    <row r="34" spans="2:11" x14ac:dyDescent="0.3">
      <c r="B34" s="30" t="s">
        <v>24</v>
      </c>
      <c r="C34" s="3">
        <v>7481192</v>
      </c>
      <c r="D34" s="3">
        <v>8288045</v>
      </c>
      <c r="E34" s="3">
        <v>8261747</v>
      </c>
      <c r="F34" s="31">
        <v>9006580</v>
      </c>
      <c r="G34" s="5"/>
      <c r="H34" s="5"/>
      <c r="I34" s="5"/>
      <c r="J34" s="5"/>
      <c r="K34" s="5"/>
    </row>
    <row r="35" spans="2:11" ht="15" thickBot="1" x14ac:dyDescent="0.35">
      <c r="B35" s="33" t="s">
        <v>13</v>
      </c>
      <c r="C35" s="34">
        <f>SUM(C32:C34)</f>
        <v>82413213</v>
      </c>
      <c r="D35" s="34">
        <f t="shared" ref="D35:F35" si="12">SUM(D32:D34)</f>
        <v>90797891</v>
      </c>
      <c r="E35" s="34">
        <f t="shared" si="12"/>
        <v>94370341</v>
      </c>
      <c r="F35" s="35">
        <f t="shared" si="12"/>
        <v>99764717</v>
      </c>
      <c r="G35" s="5"/>
      <c r="H35" s="5"/>
      <c r="I35" s="5"/>
      <c r="J35" s="5"/>
      <c r="K35" s="5"/>
    </row>
    <row r="36" spans="2:11" ht="5.0999999999999996" customHeight="1" x14ac:dyDescent="0.3">
      <c r="B36" s="5"/>
      <c r="C36" s="5"/>
      <c r="D36" s="5"/>
      <c r="E36" s="5"/>
      <c r="F36" s="5"/>
      <c r="G36" s="5"/>
      <c r="H36" s="5"/>
      <c r="I36" s="5"/>
      <c r="J36" s="5"/>
      <c r="K36" s="5"/>
    </row>
    <row r="37" spans="2:11" x14ac:dyDescent="0.3">
      <c r="B37" s="5" t="s">
        <v>66</v>
      </c>
      <c r="C37" s="5"/>
      <c r="D37" s="5"/>
      <c r="E37" s="5"/>
      <c r="F37" s="5"/>
      <c r="G37" s="5"/>
      <c r="H37" s="5"/>
      <c r="I37" s="5"/>
      <c r="J37" s="5"/>
      <c r="K37" s="5"/>
    </row>
  </sheetData>
  <mergeCells count="6">
    <mergeCell ref="B4:F4"/>
    <mergeCell ref="B5:F5"/>
    <mergeCell ref="B12:F12"/>
    <mergeCell ref="B26:F26"/>
    <mergeCell ref="B25:F25"/>
    <mergeCell ref="B13:F13"/>
  </mergeCells>
  <pageMargins left="0.7" right="0.7" top="0.75" bottom="0.75" header="0.3" footer="0.3"/>
  <pageSetup scale="32" orientation="portrait" r:id="rId1"/>
  <ignoredErrors>
    <ignoredError sqref="C32 C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K10" sqref="K10"/>
    </sheetView>
  </sheetViews>
  <sheetFormatPr defaultRowHeight="14.4" x14ac:dyDescent="0.3"/>
  <cols>
    <col min="1" max="1" width="10.6640625" customWidth="1"/>
    <col min="2" max="2" width="15.5546875" customWidth="1"/>
    <col min="3" max="3" width="15.6640625" customWidth="1"/>
    <col min="4" max="4" width="18.88671875" customWidth="1"/>
  </cols>
  <sheetData>
    <row r="1" spans="1:4" ht="172.8" x14ac:dyDescent="0.3">
      <c r="A1" s="22" t="s">
        <v>5</v>
      </c>
      <c r="B1" s="22" t="s">
        <v>38</v>
      </c>
      <c r="C1" s="22" t="s">
        <v>6</v>
      </c>
      <c r="D1" s="22" t="s">
        <v>44</v>
      </c>
    </row>
    <row r="2" spans="1:4" x14ac:dyDescent="0.3">
      <c r="A2" s="2" t="s">
        <v>7</v>
      </c>
      <c r="B2" s="2" t="s">
        <v>8</v>
      </c>
      <c r="C2" s="2" t="s">
        <v>39</v>
      </c>
      <c r="D2" s="2" t="s">
        <v>440</v>
      </c>
    </row>
    <row r="3" spans="1:4" x14ac:dyDescent="0.3">
      <c r="A3" s="2" t="s">
        <v>10</v>
      </c>
      <c r="B3" s="2" t="s">
        <v>37</v>
      </c>
      <c r="C3" s="2" t="s">
        <v>40</v>
      </c>
      <c r="D3" s="2" t="s">
        <v>30</v>
      </c>
    </row>
    <row r="4" spans="1:4" x14ac:dyDescent="0.3">
      <c r="A4" s="2"/>
      <c r="B4" s="2"/>
      <c r="C4" s="2" t="s">
        <v>41</v>
      </c>
      <c r="D4" s="2" t="s">
        <v>441</v>
      </c>
    </row>
    <row r="5" spans="1:4" x14ac:dyDescent="0.3">
      <c r="A5" s="2"/>
      <c r="B5" s="2"/>
      <c r="C5" s="2" t="s">
        <v>16</v>
      </c>
      <c r="D5" s="2"/>
    </row>
    <row r="6" spans="1:4" x14ac:dyDescent="0.3">
      <c r="A6" s="2"/>
      <c r="B6" s="2"/>
      <c r="C6" s="2" t="s">
        <v>42</v>
      </c>
      <c r="D6" s="2"/>
    </row>
    <row r="7" spans="1:4" x14ac:dyDescent="0.3">
      <c r="A7" s="2"/>
      <c r="B7" s="2"/>
      <c r="C7" s="2" t="s">
        <v>9</v>
      </c>
      <c r="D7" s="2"/>
    </row>
    <row r="8" spans="1:4" x14ac:dyDescent="0.3">
      <c r="A8" s="2"/>
      <c r="B8" s="2"/>
      <c r="C8" s="2" t="s">
        <v>12</v>
      </c>
      <c r="D8" s="2"/>
    </row>
    <row r="9" spans="1:4" x14ac:dyDescent="0.3">
      <c r="A9" s="2"/>
      <c r="B9" s="2"/>
      <c r="C9" s="2" t="s">
        <v>43</v>
      </c>
      <c r="D9" s="2"/>
    </row>
    <row r="10" spans="1:4" x14ac:dyDescent="0.3">
      <c r="A10" s="2"/>
      <c r="B10" s="2"/>
      <c r="C10" s="2" t="s">
        <v>15</v>
      </c>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General Instructions</vt:lpstr>
      <vt:lpstr>General Information</vt:lpstr>
      <vt:lpstr>Historical Data</vt:lpstr>
      <vt:lpstr>Monthly_Actual_Forecasted Data</vt:lpstr>
      <vt:lpstr>RPS Compliance Plan</vt:lpstr>
      <vt:lpstr>Chart_RPS Compliance Plan</vt:lpstr>
      <vt:lpstr>FIT_GEAP</vt:lpstr>
      <vt:lpstr>Supply Contract Details</vt:lpstr>
      <vt:lpstr>List</vt:lpstr>
      <vt:lpstr>RPS%</vt:lpstr>
      <vt:lpstr>Drop Down List</vt:lpstr>
      <vt:lpstr>'Chart_RPS Compliance Plan'!Print_Area</vt:lpstr>
      <vt:lpstr>FIT_GEAP!Print_Area</vt:lpstr>
      <vt:lpstr>'General Information'!Print_Area</vt:lpstr>
      <vt:lpstr>'General Instructions'!Print_Area</vt:lpstr>
      <vt:lpstr>'Historical Data'!Print_Area</vt:lpstr>
      <vt:lpstr>'Monthly_Actual_Forecasted Data'!Print_Area</vt:lpstr>
      <vt:lpstr>'RPS Compliance Plan'!Print_Area</vt:lpstr>
      <vt:lpstr>'RPS%'!Print_Area</vt:lpstr>
      <vt:lpstr>'Supply Contract Details'!Print_Area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 Teodosio</dc:creator>
  <cp:lastModifiedBy>Jonathan B. Teodosio</cp:lastModifiedBy>
  <cp:lastPrinted>2023-06-21T05:41:45Z</cp:lastPrinted>
  <dcterms:created xsi:type="dcterms:W3CDTF">2018-07-27T07:36:00Z</dcterms:created>
  <dcterms:modified xsi:type="dcterms:W3CDTF">2024-10-29T09:20:16Z</dcterms:modified>
</cp:coreProperties>
</file>